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30" windowWidth="13395" windowHeight="7740" tabRatio="785" activeTab="3"/>
  </bookViews>
  <sheets>
    <sheet name="Orientēšanās" sheetId="18" r:id="rId1"/>
    <sheet name="Ekonomija" sheetId="17" r:id="rId2"/>
    <sheet name="Viens miets" sheetId="16" r:id="rId3"/>
    <sheet name="LV_results" sheetId="19" r:id="rId4"/>
    <sheet name="Kopsavilkums" sheetId="1" r:id="rId5"/>
    <sheet name="Japan slalom" sheetId="4" r:id="rId6"/>
    <sheet name="Eight" sheetId="5" r:id="rId7"/>
    <sheet name="Tīrs starts" sheetId="7" r:id="rId8"/>
    <sheet name="Ātrs starts" sheetId="8" r:id="rId9"/>
    <sheet name="Nosēšanās precizitāte" sheetId="15" r:id="rId10"/>
    <sheet name="Boulinga nosēšanās" sheetId="11" r:id="rId11"/>
    <sheet name="Sheet14" sheetId="14" r:id="rId12"/>
  </sheets>
  <definedNames>
    <definedName name="_xlnm._FilterDatabase" localSheetId="4" hidden="1">Kopsavilkums!$A$4:$N$20</definedName>
    <definedName name="_xlnm._FilterDatabase" localSheetId="3" hidden="1">LV_results!$A$4:$M$8</definedName>
    <definedName name="_xlnm.Print_Area" localSheetId="8">'Ātrs starts'!$A$1:$D$27</definedName>
    <definedName name="_xlnm.Print_Area" localSheetId="10">'Boulinga nosēšanās'!$A$1:$D$34</definedName>
    <definedName name="_xlnm.Print_Area" localSheetId="6">Eight!$A$1:$F$35</definedName>
    <definedName name="_xlnm.Print_Area" localSheetId="9">'Nosēšanās precizitāte'!$A$1:$C$27</definedName>
    <definedName name="_xlnm.Print_Area" localSheetId="7">'Tīrs starts'!$A$1:$E$27</definedName>
  </definedNames>
  <calcPr calcId="125725"/>
</workbook>
</file>

<file path=xl/calcChain.xml><?xml version="1.0" encoding="utf-8"?>
<calcChain xmlns="http://schemas.openxmlformats.org/spreadsheetml/2006/main">
  <c r="L5" i="19"/>
  <c r="L6"/>
  <c r="L7"/>
  <c r="L8"/>
  <c r="L9"/>
  <c r="L10"/>
  <c r="L11"/>
  <c r="L12"/>
  <c r="L13"/>
  <c r="M7" i="1"/>
  <c r="M8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6"/>
  <c r="M5"/>
  <c r="H18" i="18" l="1"/>
  <c r="I18" s="1"/>
  <c r="H16"/>
  <c r="I16" s="1"/>
  <c r="E16"/>
  <c r="H17"/>
  <c r="I17" s="1"/>
  <c r="E17"/>
  <c r="H27"/>
  <c r="I27" s="1"/>
  <c r="E27"/>
  <c r="H20"/>
  <c r="I20" s="1"/>
  <c r="E20"/>
  <c r="H11"/>
  <c r="I11" s="1"/>
  <c r="E11"/>
  <c r="H19"/>
  <c r="I19" s="1"/>
  <c r="E19"/>
  <c r="H26"/>
  <c r="I26" s="1"/>
  <c r="E26"/>
  <c r="H10"/>
  <c r="I10" s="1"/>
  <c r="E10"/>
  <c r="H9"/>
  <c r="I9" s="1"/>
  <c r="E9"/>
  <c r="H22"/>
  <c r="I22" s="1"/>
  <c r="E22"/>
  <c r="H14"/>
  <c r="I14" s="1"/>
  <c r="E14"/>
  <c r="H6"/>
  <c r="I6" s="1"/>
  <c r="E6"/>
  <c r="E18"/>
  <c r="H15"/>
  <c r="I15" s="1"/>
  <c r="E15"/>
  <c r="H13"/>
  <c r="I13" s="1"/>
  <c r="E13"/>
  <c r="H25"/>
  <c r="I25" s="1"/>
  <c r="E25"/>
  <c r="H21"/>
  <c r="I21" s="1"/>
  <c r="E21"/>
  <c r="H8"/>
  <c r="I8" s="1"/>
  <c r="E8"/>
  <c r="H4"/>
  <c r="I4" s="1"/>
  <c r="E4"/>
  <c r="H7"/>
  <c r="I7" s="1"/>
  <c r="E7"/>
  <c r="H12"/>
  <c r="I12" s="1"/>
  <c r="E12"/>
  <c r="H5"/>
  <c r="I5" s="1"/>
  <c r="E5"/>
  <c r="H24"/>
  <c r="I24" s="1"/>
  <c r="E24"/>
  <c r="H23"/>
  <c r="I23" s="1"/>
  <c r="E23"/>
  <c r="D19" i="8" l="1"/>
  <c r="D20"/>
  <c r="D21"/>
  <c r="D22"/>
  <c r="D23"/>
  <c r="D7" l="1"/>
  <c r="D16"/>
  <c r="D11"/>
  <c r="D12"/>
  <c r="D15"/>
  <c r="D10"/>
  <c r="D13"/>
  <c r="D9"/>
  <c r="D8"/>
  <c r="D6"/>
  <c r="D18"/>
  <c r="D5"/>
  <c r="D4"/>
  <c r="D14"/>
  <c r="D17"/>
  <c r="E24" i="16"/>
  <c r="E25"/>
  <c r="E26"/>
  <c r="E27"/>
  <c r="E23"/>
  <c r="E22"/>
  <c r="E20"/>
  <c r="E19"/>
  <c r="E18"/>
  <c r="E17"/>
  <c r="E16"/>
  <c r="E15"/>
  <c r="E14"/>
  <c r="E13"/>
  <c r="E11"/>
  <c r="E10"/>
  <c r="E9"/>
  <c r="E8"/>
  <c r="E7"/>
  <c r="E6"/>
  <c r="E5"/>
  <c r="F5" s="1"/>
  <c r="F6" l="1"/>
  <c r="F8"/>
  <c r="F10"/>
  <c r="F13"/>
  <c r="F15"/>
  <c r="F17"/>
  <c r="F19"/>
  <c r="F22"/>
  <c r="F27"/>
  <c r="F25"/>
  <c r="F7"/>
  <c r="F9"/>
  <c r="F11"/>
  <c r="F14"/>
  <c r="F16"/>
  <c r="F18"/>
  <c r="F12"/>
  <c r="F23"/>
  <c r="F26"/>
  <c r="F24"/>
  <c r="F21"/>
  <c r="F4"/>
  <c r="F20"/>
  <c r="E17" i="4"/>
  <c r="E18"/>
  <c r="E9"/>
  <c r="E15"/>
  <c r="E10"/>
  <c r="E11"/>
  <c r="E7"/>
  <c r="E8"/>
  <c r="E6"/>
  <c r="E14"/>
  <c r="E13"/>
  <c r="E12"/>
  <c r="E16"/>
  <c r="E4"/>
  <c r="E18" i="5"/>
  <c r="E14"/>
  <c r="E4"/>
  <c r="E22"/>
  <c r="E17"/>
  <c r="E11"/>
  <c r="E21"/>
  <c r="E8"/>
  <c r="E23"/>
  <c r="E9"/>
  <c r="B14"/>
  <c r="B4"/>
  <c r="B27"/>
  <c r="B22"/>
  <c r="B17"/>
  <c r="B11"/>
  <c r="B21"/>
  <c r="B8"/>
  <c r="B23"/>
  <c r="B18"/>
  <c r="B10" i="15"/>
  <c r="B24"/>
  <c r="B25"/>
  <c r="B7"/>
  <c r="B26"/>
  <c r="B11"/>
  <c r="B12"/>
  <c r="B27"/>
  <c r="B15"/>
  <c r="B4"/>
  <c r="B16"/>
  <c r="B17"/>
  <c r="B18"/>
  <c r="B5"/>
  <c r="B13"/>
  <c r="B19"/>
  <c r="B6"/>
  <c r="B20"/>
  <c r="B8"/>
  <c r="B21"/>
  <c r="B9"/>
  <c r="B22"/>
  <c r="B23"/>
  <c r="B14"/>
  <c r="B6" i="11"/>
  <c r="B21"/>
  <c r="B22"/>
  <c r="B24"/>
  <c r="B25"/>
  <c r="B26"/>
  <c r="B27"/>
  <c r="B23"/>
  <c r="D19"/>
  <c r="D20"/>
  <c r="D6"/>
  <c r="D21"/>
  <c r="D22"/>
  <c r="D23"/>
  <c r="D24"/>
  <c r="D25"/>
  <c r="D26"/>
  <c r="D27"/>
  <c r="B19"/>
  <c r="B20"/>
  <c r="B17" l="1"/>
  <c r="B9"/>
  <c r="B15"/>
  <c r="B10"/>
  <c r="B4"/>
  <c r="B11"/>
  <c r="B5"/>
  <c r="B16"/>
  <c r="B7"/>
  <c r="B18"/>
  <c r="B14"/>
  <c r="B13"/>
  <c r="B12"/>
  <c r="B8"/>
  <c r="E24" i="5"/>
  <c r="B16"/>
  <c r="B20"/>
  <c r="B5"/>
  <c r="B6"/>
  <c r="B13"/>
  <c r="B10"/>
  <c r="B26"/>
  <c r="B12"/>
  <c r="B19"/>
  <c r="B15"/>
  <c r="B7"/>
  <c r="B25"/>
  <c r="B24"/>
  <c r="B9"/>
  <c r="D19" i="7" l="1"/>
  <c r="D20"/>
  <c r="D21"/>
  <c r="D22"/>
  <c r="D17" i="11" l="1"/>
  <c r="D9"/>
  <c r="D15"/>
  <c r="D10"/>
  <c r="D4"/>
  <c r="D11"/>
  <c r="D5"/>
  <c r="D16"/>
  <c r="D7"/>
  <c r="D18"/>
  <c r="D14"/>
  <c r="D13"/>
  <c r="D12"/>
  <c r="D8"/>
  <c r="D4" i="7"/>
  <c r="D5"/>
  <c r="D6"/>
  <c r="D7"/>
  <c r="D8"/>
  <c r="D9"/>
  <c r="D10"/>
  <c r="D25"/>
  <c r="D11"/>
  <c r="D12"/>
  <c r="D23"/>
  <c r="D13"/>
  <c r="D14"/>
  <c r="D15"/>
  <c r="D16"/>
  <c r="D17"/>
  <c r="D26"/>
  <c r="D27"/>
  <c r="D18"/>
  <c r="D24"/>
  <c r="E7" i="5"/>
  <c r="E15"/>
  <c r="E19"/>
  <c r="E12"/>
  <c r="E10"/>
  <c r="E13"/>
  <c r="E6"/>
  <c r="E5"/>
  <c r="E20"/>
  <c r="E16"/>
  <c r="F16" s="1"/>
  <c r="E5" i="4"/>
  <c r="F24" l="1"/>
  <c r="F19"/>
  <c r="F9"/>
  <c r="F23"/>
  <c r="F15"/>
  <c r="F17"/>
  <c r="F27"/>
  <c r="F4"/>
  <c r="F26"/>
  <c r="F18"/>
  <c r="F25"/>
  <c r="F5"/>
  <c r="F11"/>
  <c r="F8"/>
  <c r="F14"/>
  <c r="F12"/>
  <c r="F10"/>
  <c r="F7"/>
  <c r="F6"/>
  <c r="F13"/>
  <c r="F16"/>
  <c r="F5" i="5"/>
  <c r="F26"/>
  <c r="F18"/>
  <c r="F4"/>
  <c r="F25"/>
  <c r="F9"/>
  <c r="F11"/>
  <c r="F14"/>
  <c r="F21"/>
  <c r="F27"/>
  <c r="F8"/>
  <c r="F22"/>
  <c r="F23"/>
  <c r="F17"/>
  <c r="F24"/>
  <c r="F13"/>
  <c r="F12"/>
  <c r="F15"/>
  <c r="F20"/>
  <c r="F6"/>
  <c r="F10"/>
  <c r="F19"/>
  <c r="F7"/>
</calcChain>
</file>

<file path=xl/sharedStrings.xml><?xml version="1.0" encoding="utf-8"?>
<sst xmlns="http://schemas.openxmlformats.org/spreadsheetml/2006/main" count="309" uniqueCount="79">
  <si>
    <t>Pilots</t>
  </si>
  <si>
    <t>Krišjānis Sietiņš</t>
  </si>
  <si>
    <t>Aigars Briune</t>
  </si>
  <si>
    <t>Māris Vancāns</t>
  </si>
  <si>
    <t>Normunds Grūbe</t>
  </si>
  <si>
    <t>Raimondas Pundinas</t>
  </si>
  <si>
    <t>Saulius Kavaliukas</t>
  </si>
  <si>
    <t>Normans Graustiņš</t>
  </si>
  <si>
    <t>Artis Treikmanis</t>
  </si>
  <si>
    <t>LV</t>
  </si>
  <si>
    <t>LT</t>
  </si>
  <si>
    <t>Kopā</t>
  </si>
  <si>
    <t>Vieta</t>
  </si>
  <si>
    <t>Nr.</t>
  </si>
  <si>
    <t>Pareizo mietiņu skaits</t>
  </si>
  <si>
    <t>Laiks (sekundes)</t>
  </si>
  <si>
    <t>Punkti par uzdevumu</t>
  </si>
  <si>
    <t>Q</t>
  </si>
  <si>
    <t>Japan slalom</t>
  </si>
  <si>
    <t>Eight</t>
  </si>
  <si>
    <t>Starta laiks (sekundes)</t>
  </si>
  <si>
    <t>Apgāzti ķegļi</t>
  </si>
  <si>
    <t>Raido Paimre</t>
  </si>
  <si>
    <t>Andrus Rebane</t>
  </si>
  <si>
    <t>Clear start</t>
  </si>
  <si>
    <t>Pilot</t>
  </si>
  <si>
    <t>Points</t>
  </si>
  <si>
    <t>Number of tries</t>
  </si>
  <si>
    <t>Fast start</t>
  </si>
  <si>
    <t>Bouling landing</t>
  </si>
  <si>
    <t>Roberts Onkelis</t>
  </si>
  <si>
    <t>Paulius Burcikas</t>
  </si>
  <si>
    <t>Ülo Miil</t>
  </si>
  <si>
    <t>Atis Garklāvs</t>
  </si>
  <si>
    <t>Taniel Vares</t>
  </si>
  <si>
    <t>Sven Solovjov</t>
  </si>
  <si>
    <t>Igors Beļajevs</t>
  </si>
  <si>
    <t>Askolds Zelmenis</t>
  </si>
  <si>
    <t>Valdis Brokāns</t>
  </si>
  <si>
    <t>Aleksejs Kuzmins</t>
  </si>
  <si>
    <t>Jaanus Luberg</t>
  </si>
  <si>
    <t>EST</t>
  </si>
  <si>
    <t>Dmitrij Aneicik</t>
  </si>
  <si>
    <t>Henri Valdmann</t>
  </si>
  <si>
    <t>DNS</t>
  </si>
  <si>
    <t>Kęstas Moncys</t>
  </si>
  <si>
    <t>Accuracy landing</t>
  </si>
  <si>
    <t>Piesitienu skaits</t>
  </si>
  <si>
    <t>1 miets (Stork/1 Stick)</t>
  </si>
  <si>
    <t>-</t>
  </si>
  <si>
    <t>Economy</t>
  </si>
  <si>
    <t>Svars pirms uzdevuma (kg)</t>
  </si>
  <si>
    <t>Svars pēc uzdevuma (kg)</t>
  </si>
  <si>
    <t>Starpība (kg)</t>
  </si>
  <si>
    <t>Navigation</t>
  </si>
  <si>
    <t>Starta laiks (HH:MM)</t>
  </si>
  <si>
    <t>Finiša laiks (HH:MM)</t>
  </si>
  <si>
    <t>Laiks trasē (HH:MM)</t>
  </si>
  <si>
    <t>Pārtēriņš (soda punkti)</t>
  </si>
  <si>
    <t>Apmeklēto punktu skaits</t>
  </si>
  <si>
    <t>Laika norma</t>
  </si>
  <si>
    <t>stunda</t>
  </si>
  <si>
    <t>1 stick</t>
  </si>
  <si>
    <t>Country</t>
  </si>
  <si>
    <t>Accuracy</t>
  </si>
  <si>
    <t>Japanese slalom</t>
  </si>
  <si>
    <t>Bouling</t>
  </si>
  <si>
    <t>KOPSAVILKUMS Latvijas ieskaite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</si>
  <si>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</si>
  <si>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</si>
  <si>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</si>
  <si>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</si>
  <si>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</si>
  <si>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</si>
  <si>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</si>
  <si>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</si>
  <si>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</si>
  <si>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DNF</t>
  </si>
  <si>
    <t>SUMMARY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</si>
</sst>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19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4"/>
      <color theme="1"/>
      <name val="Tahoma"/>
      <family val="2"/>
      <charset val="186"/>
    </font>
    <font>
      <b/>
      <sz val="14"/>
      <color theme="1"/>
      <name val="Tahoma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theme="3"/>
      <name val="Calibri"/>
      <family val="2"/>
      <charset val="186"/>
      <scheme val="minor"/>
    </font>
    <font>
      <sz val="12"/>
      <color theme="1"/>
      <name val="Tahoma"/>
      <family val="2"/>
      <charset val="186"/>
    </font>
    <font>
      <sz val="14"/>
      <color theme="3"/>
      <name val="Calibri"/>
      <family val="2"/>
      <charset val="186"/>
      <scheme val="minor"/>
    </font>
    <font>
      <b/>
      <sz val="16"/>
      <color theme="1"/>
      <name val="Tahoma"/>
      <family val="2"/>
      <charset val="186"/>
    </font>
    <font>
      <sz val="14"/>
      <color theme="1"/>
      <name val="Calibri"/>
      <family val="2"/>
      <charset val="186"/>
      <scheme val="minor"/>
    </font>
    <font>
      <b/>
      <sz val="19"/>
      <color theme="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b/>
      <sz val="8"/>
      <color rgb="FFFF0000"/>
      <name val="Tahoma"/>
      <family val="2"/>
      <charset val="186"/>
    </font>
    <font>
      <b/>
      <i/>
      <sz val="10"/>
      <color rgb="FFFF0000"/>
      <name val="Tahoma"/>
      <family val="2"/>
      <charset val="186"/>
    </font>
    <font>
      <b/>
      <sz val="15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sz val="10"/>
      <color rgb="FFFF0000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right"/>
    </xf>
    <xf numFmtId="0" fontId="3" fillId="2" borderId="3" xfId="0" applyFont="1" applyFill="1" applyBorder="1"/>
    <xf numFmtId="0" fontId="5" fillId="0" borderId="0" xfId="0" applyFont="1"/>
    <xf numFmtId="0" fontId="5" fillId="0" borderId="1" xfId="0" applyFont="1" applyBorder="1" applyAlignment="1">
      <alignment vertical="center"/>
    </xf>
    <xf numFmtId="0" fontId="5" fillId="0" borderId="1" xfId="0" applyFont="1" applyBorder="1"/>
    <xf numFmtId="1" fontId="2" fillId="0" borderId="2" xfId="0" applyNumberFormat="1" applyFont="1" applyBorder="1" applyAlignment="1">
      <alignment horizontal="center" vertical="center"/>
    </xf>
    <xf numFmtId="0" fontId="2" fillId="3" borderId="0" xfId="0" applyFont="1" applyFill="1"/>
    <xf numFmtId="0" fontId="2" fillId="3" borderId="1" xfId="0" applyFont="1" applyFill="1" applyBorder="1"/>
    <xf numFmtId="0" fontId="6" fillId="0" borderId="0" xfId="0" applyFont="1"/>
    <xf numFmtId="0" fontId="7" fillId="0" borderId="1" xfId="0" applyFont="1" applyBorder="1"/>
    <xf numFmtId="0" fontId="8" fillId="0" borderId="0" xfId="0" applyFont="1"/>
    <xf numFmtId="43" fontId="2" fillId="0" borderId="1" xfId="1" applyFont="1" applyBorder="1" applyAlignment="1">
      <alignment horizontal="center" vertical="center"/>
    </xf>
    <xf numFmtId="0" fontId="9" fillId="0" borderId="0" xfId="0" applyFont="1"/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/>
    <xf numFmtId="43" fontId="0" fillId="0" borderId="1" xfId="1" applyFont="1" applyBorder="1" applyAlignment="1">
      <alignment horizontal="center" vertical="center"/>
    </xf>
    <xf numFmtId="0" fontId="0" fillId="0" borderId="0" xfId="0" applyBorder="1"/>
    <xf numFmtId="0" fontId="10" fillId="0" borderId="0" xfId="0" applyFont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right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Font="1" applyAlignment="1" applyProtection="1">
      <alignment horizontal="center" vertical="center"/>
    </xf>
    <xf numFmtId="0" fontId="0" fillId="0" borderId="0" xfId="0" applyProtection="1"/>
    <xf numFmtId="0" fontId="12" fillId="0" borderId="10" xfId="0" applyFont="1" applyBorder="1" applyAlignment="1" applyProtection="1">
      <alignment horizontal="center" vertical="center" wrapText="1"/>
    </xf>
    <xf numFmtId="20" fontId="13" fillId="5" borderId="10" xfId="0" applyNumberFormat="1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1" fontId="2" fillId="0" borderId="20" xfId="0" applyNumberFormat="1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0" fontId="15" fillId="0" borderId="0" xfId="0" applyFont="1" applyAlignment="1">
      <alignment horizontal="right"/>
    </xf>
    <xf numFmtId="0" fontId="16" fillId="2" borderId="10" xfId="0" applyFont="1" applyFill="1" applyBorder="1" applyAlignment="1">
      <alignment horizontal="center" vertical="center"/>
    </xf>
    <xf numFmtId="0" fontId="15" fillId="4" borderId="7" xfId="0" applyFont="1" applyFill="1" applyBorder="1" applyAlignment="1" applyProtection="1">
      <alignment horizontal="center" vertical="center" wrapText="1"/>
    </xf>
    <xf numFmtId="0" fontId="15" fillId="4" borderId="16" xfId="0" applyFont="1" applyFill="1" applyBorder="1" applyAlignment="1" applyProtection="1">
      <alignment horizontal="center" vertical="center" wrapText="1"/>
    </xf>
    <xf numFmtId="0" fontId="15" fillId="4" borderId="8" xfId="0" applyFont="1" applyFill="1" applyBorder="1" applyAlignment="1" applyProtection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5" fillId="0" borderId="0" xfId="0" applyFont="1"/>
    <xf numFmtId="0" fontId="15" fillId="0" borderId="1" xfId="0" applyFont="1" applyBorder="1" applyAlignment="1">
      <alignment vertical="center"/>
    </xf>
    <xf numFmtId="20" fontId="15" fillId="3" borderId="17" xfId="0" applyNumberFormat="1" applyFont="1" applyFill="1" applyBorder="1" applyAlignment="1" applyProtection="1">
      <alignment horizontal="center" vertical="center"/>
      <protection locked="0"/>
    </xf>
    <xf numFmtId="20" fontId="15" fillId="3" borderId="18" xfId="0" applyNumberFormat="1" applyFont="1" applyFill="1" applyBorder="1" applyAlignment="1" applyProtection="1">
      <alignment horizontal="center" vertical="center"/>
      <protection locked="0"/>
    </xf>
    <xf numFmtId="20" fontId="15" fillId="3" borderId="18" xfId="0" applyNumberFormat="1" applyFont="1" applyFill="1" applyBorder="1" applyAlignment="1" applyProtection="1">
      <alignment horizontal="center" vertical="center"/>
    </xf>
    <xf numFmtId="0" fontId="15" fillId="3" borderId="13" xfId="0" applyNumberFormat="1" applyFont="1" applyFill="1" applyBorder="1" applyAlignment="1" applyProtection="1">
      <alignment horizontal="center" vertical="center"/>
    </xf>
    <xf numFmtId="0" fontId="15" fillId="0" borderId="17" xfId="0" applyFont="1" applyBorder="1" applyAlignment="1">
      <alignment horizontal="center" vertical="center"/>
    </xf>
    <xf numFmtId="1" fontId="15" fillId="0" borderId="13" xfId="0" applyNumberFormat="1" applyFont="1" applyBorder="1" applyAlignment="1">
      <alignment horizontal="center" vertical="center"/>
    </xf>
    <xf numFmtId="20" fontId="15" fillId="3" borderId="19" xfId="0" applyNumberFormat="1" applyFont="1" applyFill="1" applyBorder="1" applyAlignment="1" applyProtection="1">
      <alignment horizontal="center" vertical="center"/>
      <protection locked="0"/>
    </xf>
    <xf numFmtId="20" fontId="15" fillId="3" borderId="1" xfId="0" applyNumberFormat="1" applyFont="1" applyFill="1" applyBorder="1" applyAlignment="1" applyProtection="1">
      <alignment horizontal="center" vertical="center"/>
      <protection locked="0"/>
    </xf>
    <xf numFmtId="20" fontId="15" fillId="3" borderId="1" xfId="0" applyNumberFormat="1" applyFont="1" applyFill="1" applyBorder="1" applyAlignment="1" applyProtection="1">
      <alignment horizontal="center" vertical="center"/>
    </xf>
    <xf numFmtId="0" fontId="15" fillId="3" borderId="15" xfId="0" applyNumberFormat="1" applyFont="1" applyFill="1" applyBorder="1" applyAlignment="1" applyProtection="1">
      <alignment horizontal="center" vertical="center"/>
    </xf>
    <xf numFmtId="0" fontId="15" fillId="0" borderId="19" xfId="0" applyFont="1" applyBorder="1" applyAlignment="1">
      <alignment horizontal="center" vertical="center"/>
    </xf>
    <xf numFmtId="1" fontId="15" fillId="0" borderId="15" xfId="0" applyNumberFormat="1" applyFont="1" applyBorder="1" applyAlignment="1">
      <alignment horizontal="center" vertical="center"/>
    </xf>
    <xf numFmtId="0" fontId="15" fillId="0" borderId="1" xfId="0" applyFont="1" applyBorder="1"/>
    <xf numFmtId="20" fontId="15" fillId="3" borderId="19" xfId="0" applyNumberFormat="1" applyFont="1" applyFill="1" applyBorder="1" applyAlignment="1">
      <alignment horizontal="center"/>
    </xf>
    <xf numFmtId="20" fontId="15" fillId="3" borderId="1" xfId="0" applyNumberFormat="1" applyFont="1" applyFill="1" applyBorder="1" applyAlignment="1">
      <alignment horizontal="center"/>
    </xf>
    <xf numFmtId="0" fontId="17" fillId="0" borderId="19" xfId="0" applyFont="1" applyBorder="1" applyAlignment="1">
      <alignment horizontal="center" vertical="center"/>
    </xf>
    <xf numFmtId="1" fontId="17" fillId="0" borderId="15" xfId="0" applyNumberFormat="1" applyFont="1" applyBorder="1" applyAlignment="1">
      <alignment horizontal="center" vertical="center"/>
    </xf>
    <xf numFmtId="20" fontId="15" fillId="6" borderId="1" xfId="0" applyNumberFormat="1" applyFont="1" applyFill="1" applyBorder="1" applyAlignment="1" applyProtection="1">
      <alignment horizontal="center" vertical="center"/>
    </xf>
    <xf numFmtId="0" fontId="17" fillId="0" borderId="1" xfId="0" applyFont="1" applyBorder="1" applyAlignment="1">
      <alignment vertical="center"/>
    </xf>
    <xf numFmtId="20" fontId="18" fillId="3" borderId="19" xfId="0" applyNumberFormat="1" applyFont="1" applyFill="1" applyBorder="1" applyAlignment="1" applyProtection="1">
      <alignment horizontal="center" vertical="center"/>
      <protection locked="0"/>
    </xf>
    <xf numFmtId="20" fontId="18" fillId="3" borderId="1" xfId="0" applyNumberFormat="1" applyFont="1" applyFill="1" applyBorder="1" applyAlignment="1" applyProtection="1">
      <alignment horizontal="center" vertical="center"/>
      <protection locked="0"/>
    </xf>
    <xf numFmtId="20" fontId="17" fillId="6" borderId="1" xfId="0" applyNumberFormat="1" applyFont="1" applyFill="1" applyBorder="1" applyAlignment="1" applyProtection="1">
      <alignment horizontal="center" vertical="center"/>
    </xf>
    <xf numFmtId="20" fontId="18" fillId="6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6">
    <dxf>
      <font>
        <color rgb="FFC00000"/>
      </font>
    </dxf>
    <dxf>
      <font>
        <color rgb="FFC00000"/>
      </font>
    </dxf>
    <dxf>
      <font>
        <color rgb="FFC00000"/>
      </font>
    </dxf>
    <dxf>
      <font>
        <b/>
        <i val="0"/>
        <color rgb="FFFF0000"/>
      </font>
    </dxf>
    <dxf>
      <font>
        <b/>
        <i val="0"/>
        <color theme="6" tint="-0.499984740745262"/>
      </font>
      <fill>
        <patternFill>
          <bgColor theme="6" tint="0.79998168889431442"/>
        </patternFill>
      </fill>
    </dxf>
    <dxf>
      <font>
        <b/>
        <i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topLeftCell="A14" workbookViewId="0">
      <selection sqref="A1:I27"/>
    </sheetView>
  </sheetViews>
  <sheetFormatPr defaultRowHeight="15"/>
  <cols>
    <col min="1" max="1" width="5.42578125" customWidth="1"/>
    <col min="2" max="2" width="23.85546875" customWidth="1"/>
    <col min="3" max="4" width="10.5703125" bestFit="1" customWidth="1"/>
    <col min="5" max="5" width="10.140625" bestFit="1" customWidth="1"/>
    <col min="6" max="6" width="12.7109375" bestFit="1" customWidth="1"/>
    <col min="7" max="7" width="13.7109375" bestFit="1" customWidth="1"/>
    <col min="8" max="9" width="10.28515625" bestFit="1" customWidth="1"/>
    <col min="10" max="10" width="10" bestFit="1" customWidth="1"/>
  </cols>
  <sheetData>
    <row r="1" spans="1:12" ht="19.5">
      <c r="C1" s="58"/>
      <c r="D1" s="58"/>
      <c r="E1" s="104" t="s">
        <v>54</v>
      </c>
      <c r="F1" s="104"/>
      <c r="G1" s="104"/>
    </row>
    <row r="2" spans="1:12" ht="15.75" thickBot="1">
      <c r="C2" s="59"/>
      <c r="D2" s="59"/>
      <c r="F2" s="60"/>
    </row>
    <row r="3" spans="1:12" ht="26.25" thickBot="1">
      <c r="A3" s="71" t="s">
        <v>13</v>
      </c>
      <c r="B3" s="72" t="s">
        <v>0</v>
      </c>
      <c r="C3" s="73" t="s">
        <v>55</v>
      </c>
      <c r="D3" s="74" t="s">
        <v>56</v>
      </c>
      <c r="E3" s="74" t="s">
        <v>57</v>
      </c>
      <c r="F3" s="75" t="s">
        <v>58</v>
      </c>
      <c r="G3" s="76" t="s">
        <v>59</v>
      </c>
      <c r="H3" s="77" t="s">
        <v>16</v>
      </c>
      <c r="I3" s="77" t="s">
        <v>11</v>
      </c>
      <c r="K3" s="61" t="s">
        <v>60</v>
      </c>
    </row>
    <row r="4" spans="1:12" ht="15.75" thickBot="1">
      <c r="A4" s="78">
        <v>10</v>
      </c>
      <c r="B4" s="79" t="s">
        <v>45</v>
      </c>
      <c r="C4" s="80">
        <v>0.53819444444444442</v>
      </c>
      <c r="D4" s="81">
        <v>0.57986111111111105</v>
      </c>
      <c r="E4" s="82">
        <f t="shared" ref="E4:E27" si="0">D4-C4</f>
        <v>4.166666666666663E-2</v>
      </c>
      <c r="F4" s="83">
        <v>0</v>
      </c>
      <c r="G4" s="84">
        <v>10</v>
      </c>
      <c r="H4" s="85">
        <f t="shared" ref="H4:H27" si="1">1000*G4/MAX($G$4:$G$27)</f>
        <v>1000</v>
      </c>
      <c r="I4" s="85">
        <f t="shared" ref="I4:I27" si="2">H4-F4</f>
        <v>1000</v>
      </c>
      <c r="K4" s="62">
        <v>4.1666666666666664E-2</v>
      </c>
      <c r="L4" t="s">
        <v>61</v>
      </c>
    </row>
    <row r="5" spans="1:12">
      <c r="A5" s="78">
        <v>4</v>
      </c>
      <c r="B5" s="79" t="s">
        <v>31</v>
      </c>
      <c r="C5" s="86">
        <v>0.53125</v>
      </c>
      <c r="D5" s="87">
        <v>0.57291666666666663</v>
      </c>
      <c r="E5" s="88">
        <f t="shared" si="0"/>
        <v>4.166666666666663E-2</v>
      </c>
      <c r="F5" s="89">
        <v>0</v>
      </c>
      <c r="G5" s="90">
        <v>8</v>
      </c>
      <c r="H5" s="91">
        <f t="shared" si="1"/>
        <v>800</v>
      </c>
      <c r="I5" s="91">
        <f t="shared" si="2"/>
        <v>800</v>
      </c>
    </row>
    <row r="6" spans="1:12">
      <c r="A6" s="78">
        <v>19</v>
      </c>
      <c r="B6" s="79" t="s">
        <v>40</v>
      </c>
      <c r="C6" s="86">
        <v>0.51597222222222217</v>
      </c>
      <c r="D6" s="87">
        <v>0.55694444444444446</v>
      </c>
      <c r="E6" s="88">
        <f t="shared" si="0"/>
        <v>4.0972222222222299E-2</v>
      </c>
      <c r="F6" s="89">
        <v>0</v>
      </c>
      <c r="G6" s="90">
        <v>8</v>
      </c>
      <c r="H6" s="91">
        <f t="shared" si="1"/>
        <v>800</v>
      </c>
      <c r="I6" s="91">
        <f t="shared" si="2"/>
        <v>800</v>
      </c>
    </row>
    <row r="7" spans="1:12">
      <c r="A7" s="78">
        <v>7</v>
      </c>
      <c r="B7" s="79" t="s">
        <v>1</v>
      </c>
      <c r="C7" s="86">
        <v>0.51666666666666672</v>
      </c>
      <c r="D7" s="87">
        <v>0.55902777777777779</v>
      </c>
      <c r="E7" s="88">
        <f t="shared" si="0"/>
        <v>4.2361111111111072E-2</v>
      </c>
      <c r="F7" s="89">
        <v>0</v>
      </c>
      <c r="G7" s="90">
        <v>7</v>
      </c>
      <c r="H7" s="91">
        <f t="shared" si="1"/>
        <v>700</v>
      </c>
      <c r="I7" s="91">
        <f t="shared" si="2"/>
        <v>700</v>
      </c>
    </row>
    <row r="8" spans="1:12">
      <c r="A8" s="78">
        <v>11</v>
      </c>
      <c r="B8" s="92" t="s">
        <v>42</v>
      </c>
      <c r="C8" s="86">
        <v>0.53680555555555554</v>
      </c>
      <c r="D8" s="87">
        <v>0.57847222222222217</v>
      </c>
      <c r="E8" s="88">
        <f t="shared" si="0"/>
        <v>4.166666666666663E-2</v>
      </c>
      <c r="F8" s="89">
        <v>0</v>
      </c>
      <c r="G8" s="90">
        <v>7</v>
      </c>
      <c r="H8" s="91">
        <f t="shared" si="1"/>
        <v>700</v>
      </c>
      <c r="I8" s="91">
        <f t="shared" si="2"/>
        <v>700</v>
      </c>
    </row>
    <row r="9" spans="1:12">
      <c r="A9" s="78">
        <v>22</v>
      </c>
      <c r="B9" s="79" t="s">
        <v>34</v>
      </c>
      <c r="C9" s="93">
        <v>0.52916666666666667</v>
      </c>
      <c r="D9" s="94">
        <v>0.56874999999999998</v>
      </c>
      <c r="E9" s="88">
        <f t="shared" si="0"/>
        <v>3.9583333333333304E-2</v>
      </c>
      <c r="F9" s="89">
        <v>0</v>
      </c>
      <c r="G9" s="90">
        <v>7</v>
      </c>
      <c r="H9" s="91">
        <f t="shared" si="1"/>
        <v>700</v>
      </c>
      <c r="I9" s="91">
        <f t="shared" si="2"/>
        <v>700</v>
      </c>
    </row>
    <row r="10" spans="1:12">
      <c r="A10" s="78">
        <v>23</v>
      </c>
      <c r="B10" s="79" t="s">
        <v>22</v>
      </c>
      <c r="C10" s="93">
        <v>0.53194444444444444</v>
      </c>
      <c r="D10" s="94">
        <v>0.57291666666666663</v>
      </c>
      <c r="E10" s="88">
        <f t="shared" si="0"/>
        <v>4.0972222222222188E-2</v>
      </c>
      <c r="F10" s="89">
        <v>0</v>
      </c>
      <c r="G10" s="95">
        <v>7</v>
      </c>
      <c r="H10" s="96">
        <f t="shared" si="1"/>
        <v>700</v>
      </c>
      <c r="I10" s="96">
        <f t="shared" si="2"/>
        <v>700</v>
      </c>
    </row>
    <row r="11" spans="1:12">
      <c r="A11" s="78">
        <v>29</v>
      </c>
      <c r="B11" s="79" t="s">
        <v>30</v>
      </c>
      <c r="C11" s="93">
        <v>0.51666666666666672</v>
      </c>
      <c r="D11" s="94">
        <v>0.55902777777777779</v>
      </c>
      <c r="E11" s="88">
        <f t="shared" si="0"/>
        <v>4.2361111111111072E-2</v>
      </c>
      <c r="F11" s="89">
        <v>0</v>
      </c>
      <c r="G11" s="90">
        <v>7</v>
      </c>
      <c r="H11" s="91">
        <f t="shared" si="1"/>
        <v>700</v>
      </c>
      <c r="I11" s="91">
        <f t="shared" si="2"/>
        <v>700</v>
      </c>
    </row>
    <row r="12" spans="1:12">
      <c r="A12" s="78">
        <v>5</v>
      </c>
      <c r="B12" s="79" t="s">
        <v>5</v>
      </c>
      <c r="C12" s="86">
        <v>0.53263888888888888</v>
      </c>
      <c r="D12" s="87">
        <v>0.57361111111111118</v>
      </c>
      <c r="E12" s="88">
        <f t="shared" si="0"/>
        <v>4.0972222222222299E-2</v>
      </c>
      <c r="F12" s="89">
        <v>0</v>
      </c>
      <c r="G12" s="90">
        <v>6</v>
      </c>
      <c r="H12" s="91">
        <f t="shared" si="1"/>
        <v>600</v>
      </c>
      <c r="I12" s="91">
        <f t="shared" si="2"/>
        <v>600</v>
      </c>
    </row>
    <row r="13" spans="1:12">
      <c r="A13" s="78">
        <v>16</v>
      </c>
      <c r="B13" s="79" t="s">
        <v>23</v>
      </c>
      <c r="C13" s="86">
        <v>0.52986111111111112</v>
      </c>
      <c r="D13" s="87">
        <v>0.57152777777777775</v>
      </c>
      <c r="E13" s="88">
        <f t="shared" si="0"/>
        <v>4.166666666666663E-2</v>
      </c>
      <c r="F13" s="89">
        <v>0</v>
      </c>
      <c r="G13" s="95">
        <v>6</v>
      </c>
      <c r="H13" s="96">
        <f t="shared" si="1"/>
        <v>600</v>
      </c>
      <c r="I13" s="96">
        <f t="shared" si="2"/>
        <v>600</v>
      </c>
    </row>
    <row r="14" spans="1:12">
      <c r="A14" s="78">
        <v>20</v>
      </c>
      <c r="B14" s="92" t="s">
        <v>43</v>
      </c>
      <c r="C14" s="86">
        <v>0.53749999999999998</v>
      </c>
      <c r="D14" s="87">
        <v>0.57152777777777775</v>
      </c>
      <c r="E14" s="97">
        <f t="shared" si="0"/>
        <v>3.4027777777777768E-2</v>
      </c>
      <c r="F14" s="89">
        <v>0</v>
      </c>
      <c r="G14" s="90">
        <v>6</v>
      </c>
      <c r="H14" s="91">
        <f t="shared" si="1"/>
        <v>600</v>
      </c>
      <c r="I14" s="91">
        <f t="shared" si="2"/>
        <v>600</v>
      </c>
    </row>
    <row r="15" spans="1:12">
      <c r="A15" s="78">
        <v>17</v>
      </c>
      <c r="B15" s="98" t="s">
        <v>32</v>
      </c>
      <c r="C15" s="86">
        <v>0.54305555555555551</v>
      </c>
      <c r="D15" s="87">
        <v>0.58333333333333337</v>
      </c>
      <c r="E15" s="88">
        <f t="shared" si="0"/>
        <v>4.0277777777777857E-2</v>
      </c>
      <c r="F15" s="89">
        <v>0</v>
      </c>
      <c r="G15" s="90">
        <v>5</v>
      </c>
      <c r="H15" s="91">
        <f t="shared" si="1"/>
        <v>500</v>
      </c>
      <c r="I15" s="91">
        <f t="shared" si="2"/>
        <v>500</v>
      </c>
    </row>
    <row r="16" spans="1:12">
      <c r="A16" s="78">
        <v>49</v>
      </c>
      <c r="B16" s="79" t="s">
        <v>7</v>
      </c>
      <c r="C16" s="93">
        <v>0.53541666666666665</v>
      </c>
      <c r="D16" s="94">
        <v>0.5756944444444444</v>
      </c>
      <c r="E16" s="88">
        <f t="shared" si="0"/>
        <v>4.0277777777777746E-2</v>
      </c>
      <c r="F16" s="89">
        <v>0</v>
      </c>
      <c r="G16" s="90">
        <v>5</v>
      </c>
      <c r="H16" s="91">
        <f t="shared" si="1"/>
        <v>500</v>
      </c>
      <c r="I16" s="91">
        <f t="shared" si="2"/>
        <v>500</v>
      </c>
    </row>
    <row r="17" spans="1:9">
      <c r="A17" s="78">
        <v>45</v>
      </c>
      <c r="B17" s="79" t="s">
        <v>6</v>
      </c>
      <c r="C17" s="93">
        <v>0.53680555555555554</v>
      </c>
      <c r="D17" s="94">
        <v>0.57986111111111105</v>
      </c>
      <c r="E17" s="88">
        <f t="shared" si="0"/>
        <v>4.3055555555555514E-2</v>
      </c>
      <c r="F17" s="89">
        <v>0</v>
      </c>
      <c r="G17" s="90">
        <v>7</v>
      </c>
      <c r="H17" s="91">
        <f t="shared" si="1"/>
        <v>700</v>
      </c>
      <c r="I17" s="91">
        <f t="shared" si="2"/>
        <v>700</v>
      </c>
    </row>
    <row r="18" spans="1:9">
      <c r="A18" s="78">
        <v>18</v>
      </c>
      <c r="B18" s="79" t="s">
        <v>35</v>
      </c>
      <c r="C18" s="99">
        <v>0</v>
      </c>
      <c r="D18" s="100">
        <v>0</v>
      </c>
      <c r="E18" s="88">
        <f t="shared" si="0"/>
        <v>0</v>
      </c>
      <c r="F18" s="89">
        <v>0</v>
      </c>
      <c r="G18" s="90">
        <v>3</v>
      </c>
      <c r="H18" s="91">
        <f t="shared" si="1"/>
        <v>300</v>
      </c>
      <c r="I18" s="91">
        <f t="shared" si="2"/>
        <v>300</v>
      </c>
    </row>
    <row r="19" spans="1:9">
      <c r="A19" s="78">
        <v>28</v>
      </c>
      <c r="B19" s="98" t="s">
        <v>38</v>
      </c>
      <c r="C19" s="93">
        <v>0.54305555555555551</v>
      </c>
      <c r="D19" s="94">
        <v>0.5854166666666667</v>
      </c>
      <c r="E19" s="88">
        <f t="shared" si="0"/>
        <v>4.2361111111111183E-2</v>
      </c>
      <c r="F19" s="89">
        <v>0</v>
      </c>
      <c r="G19" s="90">
        <v>3</v>
      </c>
      <c r="H19" s="91">
        <f t="shared" si="1"/>
        <v>300</v>
      </c>
      <c r="I19" s="91">
        <f t="shared" si="2"/>
        <v>300</v>
      </c>
    </row>
    <row r="20" spans="1:9">
      <c r="A20" s="78">
        <v>30</v>
      </c>
      <c r="B20" s="79" t="s">
        <v>33</v>
      </c>
      <c r="C20" s="93">
        <v>0.52013888888888882</v>
      </c>
      <c r="D20" s="94">
        <v>0.53611111111111109</v>
      </c>
      <c r="E20" s="97">
        <f t="shared" si="0"/>
        <v>1.5972222222222276E-2</v>
      </c>
      <c r="F20" s="89">
        <v>0</v>
      </c>
      <c r="G20" s="90">
        <v>2</v>
      </c>
      <c r="H20" s="91">
        <f t="shared" si="1"/>
        <v>200</v>
      </c>
      <c r="I20" s="91">
        <f t="shared" si="2"/>
        <v>200</v>
      </c>
    </row>
    <row r="21" spans="1:9">
      <c r="A21" s="78">
        <v>13</v>
      </c>
      <c r="B21" s="98" t="s">
        <v>3</v>
      </c>
      <c r="C21" s="86">
        <v>0.53888888888888886</v>
      </c>
      <c r="D21" s="87">
        <v>0.54722222222222217</v>
      </c>
      <c r="E21" s="101">
        <f t="shared" si="0"/>
        <v>8.3333333333333037E-3</v>
      </c>
      <c r="F21" s="89">
        <v>0</v>
      </c>
      <c r="G21" s="90">
        <v>1</v>
      </c>
      <c r="H21" s="91">
        <f t="shared" si="1"/>
        <v>100</v>
      </c>
      <c r="I21" s="91">
        <f t="shared" si="2"/>
        <v>100</v>
      </c>
    </row>
    <row r="22" spans="1:9">
      <c r="A22" s="78">
        <v>21</v>
      </c>
      <c r="B22" s="79" t="s">
        <v>2</v>
      </c>
      <c r="C22" s="86">
        <v>0.5180555555555556</v>
      </c>
      <c r="D22" s="87">
        <v>0.56597222222222221</v>
      </c>
      <c r="E22" s="88">
        <f t="shared" si="0"/>
        <v>4.7916666666666607E-2</v>
      </c>
      <c r="F22" s="89">
        <v>300</v>
      </c>
      <c r="G22" s="90">
        <v>4</v>
      </c>
      <c r="H22" s="91">
        <f t="shared" si="1"/>
        <v>400</v>
      </c>
      <c r="I22" s="91">
        <f t="shared" si="2"/>
        <v>100</v>
      </c>
    </row>
    <row r="23" spans="1:9">
      <c r="A23" s="78">
        <v>1</v>
      </c>
      <c r="B23" s="79" t="s">
        <v>37</v>
      </c>
      <c r="C23" s="86">
        <v>0</v>
      </c>
      <c r="D23" s="87">
        <v>0</v>
      </c>
      <c r="E23" s="88">
        <f t="shared" si="0"/>
        <v>0</v>
      </c>
      <c r="F23" s="89">
        <v>0</v>
      </c>
      <c r="G23" s="90">
        <v>0</v>
      </c>
      <c r="H23" s="91">
        <f t="shared" si="1"/>
        <v>0</v>
      </c>
      <c r="I23" s="91">
        <f t="shared" si="2"/>
        <v>0</v>
      </c>
    </row>
    <row r="24" spans="1:9">
      <c r="A24" s="78">
        <v>3</v>
      </c>
      <c r="B24" s="79" t="s">
        <v>4</v>
      </c>
      <c r="C24" s="86">
        <v>0.52083333333333337</v>
      </c>
      <c r="D24" s="87">
        <v>0.54375000000000007</v>
      </c>
      <c r="E24" s="102">
        <f t="shared" si="0"/>
        <v>2.2916666666666696E-2</v>
      </c>
      <c r="F24" s="89">
        <v>0</v>
      </c>
      <c r="G24" s="90">
        <v>0</v>
      </c>
      <c r="H24" s="91">
        <f t="shared" si="1"/>
        <v>0</v>
      </c>
      <c r="I24" s="91">
        <f t="shared" si="2"/>
        <v>0</v>
      </c>
    </row>
    <row r="25" spans="1:9">
      <c r="A25" s="78">
        <v>15</v>
      </c>
      <c r="B25" s="79" t="s">
        <v>39</v>
      </c>
      <c r="C25" s="86">
        <v>0</v>
      </c>
      <c r="D25" s="87">
        <v>0</v>
      </c>
      <c r="E25" s="88">
        <f t="shared" si="0"/>
        <v>0</v>
      </c>
      <c r="F25" s="89">
        <v>0</v>
      </c>
      <c r="G25" s="90">
        <v>0</v>
      </c>
      <c r="H25" s="91">
        <f t="shared" si="1"/>
        <v>0</v>
      </c>
      <c r="I25" s="91">
        <f t="shared" si="2"/>
        <v>0</v>
      </c>
    </row>
    <row r="26" spans="1:9">
      <c r="A26" s="78">
        <v>25</v>
      </c>
      <c r="B26" s="79" t="s">
        <v>36</v>
      </c>
      <c r="C26" s="93">
        <v>0</v>
      </c>
      <c r="D26" s="94">
        <v>0</v>
      </c>
      <c r="E26" s="88">
        <f t="shared" si="0"/>
        <v>0</v>
      </c>
      <c r="F26" s="89">
        <v>0</v>
      </c>
      <c r="G26" s="90">
        <v>0</v>
      </c>
      <c r="H26" s="91">
        <f t="shared" si="1"/>
        <v>0</v>
      </c>
      <c r="I26" s="91">
        <f t="shared" si="2"/>
        <v>0</v>
      </c>
    </row>
    <row r="27" spans="1:9">
      <c r="A27" s="78">
        <v>33</v>
      </c>
      <c r="B27" s="79" t="s">
        <v>8</v>
      </c>
      <c r="C27" s="93">
        <v>0</v>
      </c>
      <c r="D27" s="94">
        <v>0</v>
      </c>
      <c r="E27" s="88">
        <f t="shared" si="0"/>
        <v>0</v>
      </c>
      <c r="F27" s="89">
        <v>0</v>
      </c>
      <c r="G27" s="90">
        <v>0</v>
      </c>
      <c r="H27" s="91">
        <f t="shared" si="1"/>
        <v>0</v>
      </c>
      <c r="I27" s="91">
        <f t="shared" si="2"/>
        <v>0</v>
      </c>
    </row>
  </sheetData>
  <sortState ref="A4:I27">
    <sortCondition descending="1" ref="I4:I27"/>
  </sortState>
  <mergeCells count="1">
    <mergeCell ref="E1:G1"/>
  </mergeCells>
  <conditionalFormatting sqref="F4:F27">
    <cfRule type="cellIs" dxfId="5" priority="5" stopIfTrue="1" operator="lessThan">
      <formula>0</formula>
    </cfRule>
    <cfRule type="containsBlanks" priority="6" stopIfTrue="1">
      <formula>LEN(TRIM(F4))=0</formula>
    </cfRule>
    <cfRule type="cellIs" dxfId="4" priority="7" stopIfTrue="1" operator="greaterThanOrEqual">
      <formula>0</formula>
    </cfRule>
  </conditionalFormatting>
  <conditionalFormatting sqref="E4:E27">
    <cfRule type="cellIs" dxfId="3" priority="1" operator="greaterThan">
      <formula>0.04375</formula>
    </cfRule>
  </conditionalFormatting>
  <pageMargins left="0.7" right="0.7" top="0.75" bottom="0.75" header="0.3" footer="0.3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topLeftCell="A16" workbookViewId="0">
      <selection sqref="A1:F27"/>
    </sheetView>
  </sheetViews>
  <sheetFormatPr defaultRowHeight="15"/>
  <cols>
    <col min="2" max="2" width="24.140625" customWidth="1"/>
    <col min="3" max="3" width="13" customWidth="1"/>
    <col min="4" max="4" width="11.85546875" customWidth="1"/>
    <col min="5" max="5" width="10.7109375" customWidth="1"/>
    <col min="6" max="6" width="10.28515625" bestFit="1" customWidth="1"/>
    <col min="7" max="7" width="10" bestFit="1" customWidth="1"/>
  </cols>
  <sheetData>
    <row r="1" spans="1:6" ht="18.75">
      <c r="C1" s="105" t="s">
        <v>50</v>
      </c>
      <c r="D1" s="105"/>
      <c r="E1" s="105"/>
    </row>
    <row r="2" spans="1:6" ht="15.75" thickBot="1"/>
    <row r="3" spans="1:6" s="54" customFormat="1" ht="45.75" thickBot="1">
      <c r="A3" s="50" t="s">
        <v>13</v>
      </c>
      <c r="B3" s="51" t="s">
        <v>0</v>
      </c>
      <c r="C3" s="52" t="s">
        <v>51</v>
      </c>
      <c r="D3" s="52" t="s">
        <v>52</v>
      </c>
      <c r="E3" s="52" t="s">
        <v>53</v>
      </c>
      <c r="F3" s="53" t="s">
        <v>16</v>
      </c>
    </row>
    <row r="4" spans="1:6" ht="18.75">
      <c r="A4" s="39">
        <v>28</v>
      </c>
      <c r="B4" s="41" t="s">
        <v>38</v>
      </c>
      <c r="C4" s="55">
        <v>34.799999999999997</v>
      </c>
      <c r="D4" s="55">
        <v>32.6</v>
      </c>
      <c r="E4" s="55">
        <v>2.1999999999999957</v>
      </c>
      <c r="F4" s="57">
        <v>1000.0000000000001</v>
      </c>
    </row>
    <row r="5" spans="1:6" ht="18.75">
      <c r="A5" s="39">
        <v>21</v>
      </c>
      <c r="B5" s="41" t="s">
        <v>2</v>
      </c>
      <c r="C5" s="56">
        <v>40.6</v>
      </c>
      <c r="D5" s="56">
        <v>38.4</v>
      </c>
      <c r="E5" s="56">
        <v>2.2000000000000028</v>
      </c>
      <c r="F5" s="57">
        <v>999.99999999999682</v>
      </c>
    </row>
    <row r="6" spans="1:6" ht="18.75">
      <c r="A6" s="39">
        <v>7</v>
      </c>
      <c r="B6" s="41" t="s">
        <v>1</v>
      </c>
      <c r="C6" s="56">
        <v>35.6</v>
      </c>
      <c r="D6" s="56">
        <v>33</v>
      </c>
      <c r="E6" s="56">
        <v>2.6000000000000014</v>
      </c>
      <c r="F6" s="57">
        <v>846.15384615384414</v>
      </c>
    </row>
    <row r="7" spans="1:6" ht="18.75">
      <c r="A7" s="39">
        <v>29</v>
      </c>
      <c r="B7" s="41" t="s">
        <v>30</v>
      </c>
      <c r="C7" s="56">
        <v>35.6</v>
      </c>
      <c r="D7" s="56">
        <v>33</v>
      </c>
      <c r="E7" s="56">
        <v>2.6000000000000014</v>
      </c>
      <c r="F7" s="57">
        <v>846.15384615384414</v>
      </c>
    </row>
    <row r="8" spans="1:6" ht="18.75">
      <c r="A8" s="39">
        <v>5</v>
      </c>
      <c r="B8" s="41" t="s">
        <v>5</v>
      </c>
      <c r="C8" s="56">
        <v>41.7</v>
      </c>
      <c r="D8" s="56">
        <v>38.700000000000003</v>
      </c>
      <c r="E8" s="56">
        <v>3</v>
      </c>
      <c r="F8" s="57">
        <v>733.33333333333201</v>
      </c>
    </row>
    <row r="9" spans="1:6" ht="18.75">
      <c r="A9" s="39">
        <v>4</v>
      </c>
      <c r="B9" s="41" t="s">
        <v>31</v>
      </c>
      <c r="C9" s="56">
        <v>39.6</v>
      </c>
      <c r="D9" s="56">
        <v>36.4</v>
      </c>
      <c r="E9" s="56">
        <v>3.2000000000000028</v>
      </c>
      <c r="F9" s="57">
        <v>687.49999999999807</v>
      </c>
    </row>
    <row r="10" spans="1:6" ht="18.75">
      <c r="A10" s="39">
        <v>17</v>
      </c>
      <c r="B10" s="41" t="s">
        <v>32</v>
      </c>
      <c r="C10" s="56">
        <v>35.799999999999997</v>
      </c>
      <c r="D10" s="56">
        <v>32.4</v>
      </c>
      <c r="E10" s="56">
        <v>3.3999999999999986</v>
      </c>
      <c r="F10" s="57">
        <v>647.0588235294108</v>
      </c>
    </row>
    <row r="11" spans="1:6" ht="18.75">
      <c r="A11" s="39">
        <v>45</v>
      </c>
      <c r="B11" s="41" t="s">
        <v>6</v>
      </c>
      <c r="C11" s="56">
        <v>38.4</v>
      </c>
      <c r="D11" s="56">
        <v>34.799999999999997</v>
      </c>
      <c r="E11" s="56">
        <v>3.6000000000000014</v>
      </c>
      <c r="F11" s="57">
        <v>611.11111111110972</v>
      </c>
    </row>
    <row r="12" spans="1:6" ht="18.75">
      <c r="A12" s="39">
        <v>19</v>
      </c>
      <c r="B12" s="41" t="s">
        <v>40</v>
      </c>
      <c r="C12" s="56">
        <v>42.1</v>
      </c>
      <c r="D12" s="56">
        <v>37.799999999999997</v>
      </c>
      <c r="E12" s="56">
        <v>4.3000000000000043</v>
      </c>
      <c r="F12" s="57">
        <v>511.62790697674274</v>
      </c>
    </row>
    <row r="13" spans="1:6" ht="18.75">
      <c r="A13" s="39">
        <v>23</v>
      </c>
      <c r="B13" s="41" t="s">
        <v>22</v>
      </c>
      <c r="C13" s="56">
        <v>46.1</v>
      </c>
      <c r="D13" s="56">
        <v>41.7</v>
      </c>
      <c r="E13" s="56">
        <v>4.3999999999999986</v>
      </c>
      <c r="F13" s="57">
        <v>499.9999999999992</v>
      </c>
    </row>
    <row r="14" spans="1:6" ht="18.75">
      <c r="A14" s="39">
        <v>10</v>
      </c>
      <c r="B14" s="41" t="s">
        <v>45</v>
      </c>
      <c r="C14" s="56">
        <v>41.7</v>
      </c>
      <c r="D14" s="56">
        <v>37.299999999999997</v>
      </c>
      <c r="E14" s="56">
        <v>4.4000000000000057</v>
      </c>
      <c r="F14" s="57">
        <v>499.99999999999841</v>
      </c>
    </row>
    <row r="15" spans="1:6" ht="18.75">
      <c r="A15" s="39">
        <v>16</v>
      </c>
      <c r="B15" s="41" t="s">
        <v>23</v>
      </c>
      <c r="C15" s="56">
        <v>43.7</v>
      </c>
      <c r="D15" s="56">
        <v>39.299999999999997</v>
      </c>
      <c r="E15" s="56">
        <v>4.4000000000000057</v>
      </c>
      <c r="F15" s="57">
        <v>499.99999999999841</v>
      </c>
    </row>
    <row r="16" spans="1:6" ht="18.75">
      <c r="A16" s="39">
        <v>22</v>
      </c>
      <c r="B16" s="41" t="s">
        <v>34</v>
      </c>
      <c r="C16" s="56">
        <v>43.2</v>
      </c>
      <c r="D16" s="56">
        <v>38.4</v>
      </c>
      <c r="E16" s="56">
        <v>4.8000000000000043</v>
      </c>
      <c r="F16" s="57">
        <v>458.33333333333206</v>
      </c>
    </row>
    <row r="17" spans="1:6" ht="18.75">
      <c r="A17" s="39">
        <v>49</v>
      </c>
      <c r="B17" s="41" t="s">
        <v>7</v>
      </c>
      <c r="C17" s="56">
        <v>40.9</v>
      </c>
      <c r="D17" s="56">
        <v>36</v>
      </c>
      <c r="E17" s="56">
        <v>4.8999999999999986</v>
      </c>
      <c r="F17" s="57">
        <v>448.97959183673402</v>
      </c>
    </row>
    <row r="18" spans="1:6" ht="18.75">
      <c r="A18" s="39">
        <v>11</v>
      </c>
      <c r="B18" s="42" t="s">
        <v>42</v>
      </c>
      <c r="C18" s="56">
        <v>40.700000000000003</v>
      </c>
      <c r="D18" s="56">
        <v>35.6</v>
      </c>
      <c r="E18" s="56">
        <v>5.1000000000000014</v>
      </c>
      <c r="F18" s="57">
        <v>431.37254901960694</v>
      </c>
    </row>
    <row r="19" spans="1:6" ht="18.75">
      <c r="A19" s="39">
        <v>1</v>
      </c>
      <c r="B19" s="41" t="s">
        <v>37</v>
      </c>
      <c r="C19" s="56">
        <v>0</v>
      </c>
      <c r="D19" s="56">
        <v>0</v>
      </c>
      <c r="E19" s="56">
        <v>0</v>
      </c>
      <c r="F19" s="57">
        <v>0</v>
      </c>
    </row>
    <row r="20" spans="1:6" ht="18.75">
      <c r="A20" s="39">
        <v>3</v>
      </c>
      <c r="B20" s="41" t="s">
        <v>4</v>
      </c>
      <c r="C20" s="56">
        <v>0</v>
      </c>
      <c r="D20" s="56">
        <v>0</v>
      </c>
      <c r="E20" s="56">
        <v>0</v>
      </c>
      <c r="F20" s="57">
        <v>0</v>
      </c>
    </row>
    <row r="21" spans="1:6" ht="18.75">
      <c r="A21" s="39">
        <v>13</v>
      </c>
      <c r="B21" s="41" t="s">
        <v>3</v>
      </c>
      <c r="C21" s="56">
        <v>0</v>
      </c>
      <c r="D21" s="56">
        <v>0</v>
      </c>
      <c r="E21" s="56">
        <v>0</v>
      </c>
      <c r="F21" s="57">
        <v>0</v>
      </c>
    </row>
    <row r="22" spans="1:6" ht="18.75">
      <c r="A22" s="39">
        <v>15</v>
      </c>
      <c r="B22" s="41" t="s">
        <v>39</v>
      </c>
      <c r="C22" s="56">
        <v>0</v>
      </c>
      <c r="D22" s="56">
        <v>0</v>
      </c>
      <c r="E22" s="56">
        <v>0</v>
      </c>
      <c r="F22" s="57">
        <v>0</v>
      </c>
    </row>
    <row r="23" spans="1:6" ht="18.75">
      <c r="A23" s="39">
        <v>18</v>
      </c>
      <c r="B23" s="41" t="s">
        <v>35</v>
      </c>
      <c r="C23" s="56">
        <v>0</v>
      </c>
      <c r="D23" s="56">
        <v>0</v>
      </c>
      <c r="E23" s="56">
        <v>0</v>
      </c>
      <c r="F23" s="57">
        <v>0</v>
      </c>
    </row>
    <row r="24" spans="1:6" ht="18.75">
      <c r="A24" s="39">
        <v>20</v>
      </c>
      <c r="B24" s="42" t="s">
        <v>43</v>
      </c>
      <c r="C24" s="56">
        <v>0</v>
      </c>
      <c r="D24" s="56">
        <v>0</v>
      </c>
      <c r="E24" s="56">
        <v>0</v>
      </c>
      <c r="F24" s="57">
        <v>0</v>
      </c>
    </row>
    <row r="25" spans="1:6" ht="18.75">
      <c r="A25" s="39">
        <v>25</v>
      </c>
      <c r="B25" s="41" t="s">
        <v>36</v>
      </c>
      <c r="C25" s="56">
        <v>0</v>
      </c>
      <c r="D25" s="56">
        <v>0</v>
      </c>
      <c r="E25" s="56">
        <v>0</v>
      </c>
      <c r="F25" s="57">
        <v>0</v>
      </c>
    </row>
    <row r="26" spans="1:6" ht="18.75">
      <c r="A26" s="39">
        <v>30</v>
      </c>
      <c r="B26" s="41" t="s">
        <v>33</v>
      </c>
      <c r="C26" s="56">
        <v>0</v>
      </c>
      <c r="D26" s="56">
        <v>0</v>
      </c>
      <c r="E26" s="56">
        <v>0</v>
      </c>
      <c r="F26" s="57">
        <v>0</v>
      </c>
    </row>
    <row r="27" spans="1:6" ht="18.75">
      <c r="A27" s="39">
        <v>33</v>
      </c>
      <c r="B27" s="41" t="s">
        <v>8</v>
      </c>
      <c r="C27" s="56">
        <v>0</v>
      </c>
      <c r="D27" s="56">
        <v>0</v>
      </c>
      <c r="E27" s="56">
        <v>0</v>
      </c>
      <c r="F27" s="57">
        <v>0</v>
      </c>
    </row>
  </sheetData>
  <sortState ref="A4:F27">
    <sortCondition descending="1" ref="F4:F27"/>
  </sortState>
  <mergeCells count="1">
    <mergeCell ref="C1:E1"/>
  </mergeCell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topLeftCell="A4" zoomScale="85" zoomScaleNormal="85" workbookViewId="0">
      <selection activeCell="F5" sqref="F5:F11"/>
    </sheetView>
  </sheetViews>
  <sheetFormatPr defaultRowHeight="15"/>
  <cols>
    <col min="2" max="2" width="23.42578125" customWidth="1"/>
    <col min="3" max="3" width="13.7109375" bestFit="1" customWidth="1"/>
    <col min="4" max="4" width="10.85546875" bestFit="1" customWidth="1"/>
    <col min="6" max="6" width="10.28515625" bestFit="1" customWidth="1"/>
    <col min="9" max="9" width="10" bestFit="1" customWidth="1"/>
  </cols>
  <sheetData>
    <row r="1" spans="1:9" ht="18.75">
      <c r="C1" s="47" t="s">
        <v>48</v>
      </c>
    </row>
    <row r="3" spans="1:9" ht="30" customHeight="1">
      <c r="A3" s="4" t="s">
        <v>13</v>
      </c>
      <c r="B3" s="3" t="s">
        <v>0</v>
      </c>
      <c r="C3" s="5" t="s">
        <v>14</v>
      </c>
      <c r="D3" s="5" t="s">
        <v>15</v>
      </c>
      <c r="E3" s="5" t="s">
        <v>17</v>
      </c>
      <c r="F3" s="5" t="s">
        <v>16</v>
      </c>
      <c r="I3" s="46" t="s">
        <v>47</v>
      </c>
    </row>
    <row r="4" spans="1:9" ht="18.75">
      <c r="A4" s="39">
        <v>1</v>
      </c>
      <c r="B4" s="41" t="s">
        <v>37</v>
      </c>
      <c r="C4" s="2">
        <v>0</v>
      </c>
      <c r="D4" s="2">
        <v>0</v>
      </c>
      <c r="E4" s="43">
        <v>0</v>
      </c>
      <c r="F4" s="6">
        <f t="shared" ref="F4:F27" si="0">1000*E4/MAX($E$4:$E$27)</f>
        <v>0</v>
      </c>
      <c r="I4" s="1">
        <v>5</v>
      </c>
    </row>
    <row r="5" spans="1:9" ht="18.75">
      <c r="A5" s="39">
        <v>3</v>
      </c>
      <c r="B5" s="41" t="s">
        <v>4</v>
      </c>
      <c r="C5" s="2">
        <v>5</v>
      </c>
      <c r="D5" s="2">
        <v>82</v>
      </c>
      <c r="E5" s="7">
        <f t="shared" ref="E5:E11" si="1">C5^3/D5</f>
        <v>1.524390243902439</v>
      </c>
      <c r="F5" s="6">
        <f t="shared" si="0"/>
        <v>500</v>
      </c>
    </row>
    <row r="6" spans="1:9" ht="18.75">
      <c r="A6" s="39">
        <v>4</v>
      </c>
      <c r="B6" s="41" t="s">
        <v>31</v>
      </c>
      <c r="C6" s="2">
        <v>5</v>
      </c>
      <c r="D6" s="2">
        <v>52</v>
      </c>
      <c r="E6" s="7">
        <f t="shared" si="1"/>
        <v>2.4038461538461537</v>
      </c>
      <c r="F6" s="6">
        <f t="shared" si="0"/>
        <v>788.46153846153845</v>
      </c>
    </row>
    <row r="7" spans="1:9" ht="18.75">
      <c r="A7" s="39">
        <v>5</v>
      </c>
      <c r="B7" s="41" t="s">
        <v>5</v>
      </c>
      <c r="C7" s="2">
        <v>5</v>
      </c>
      <c r="D7" s="2">
        <v>75</v>
      </c>
      <c r="E7" s="7">
        <f t="shared" si="1"/>
        <v>1.6666666666666667</v>
      </c>
      <c r="F7" s="6">
        <f t="shared" si="0"/>
        <v>546.66666666666663</v>
      </c>
    </row>
    <row r="8" spans="1:9" ht="18.75">
      <c r="A8" s="39">
        <v>7</v>
      </c>
      <c r="B8" s="41" t="s">
        <v>1</v>
      </c>
      <c r="C8" s="2">
        <v>5</v>
      </c>
      <c r="D8" s="2">
        <v>56</v>
      </c>
      <c r="E8" s="7">
        <f t="shared" si="1"/>
        <v>2.2321428571428572</v>
      </c>
      <c r="F8" s="6">
        <f t="shared" si="0"/>
        <v>732.14285714285722</v>
      </c>
    </row>
    <row r="9" spans="1:9" ht="18.75">
      <c r="A9" s="39">
        <v>10</v>
      </c>
      <c r="B9" s="41" t="s">
        <v>45</v>
      </c>
      <c r="C9" s="2">
        <v>5</v>
      </c>
      <c r="D9" s="2">
        <v>95</v>
      </c>
      <c r="E9" s="7">
        <f t="shared" si="1"/>
        <v>1.3157894736842106</v>
      </c>
      <c r="F9" s="6">
        <f t="shared" si="0"/>
        <v>431.5789473684211</v>
      </c>
    </row>
    <row r="10" spans="1:9" ht="18.75">
      <c r="A10" s="39">
        <v>11</v>
      </c>
      <c r="B10" s="42" t="s">
        <v>42</v>
      </c>
      <c r="C10" s="2">
        <v>5</v>
      </c>
      <c r="D10" s="2">
        <v>64</v>
      </c>
      <c r="E10" s="7">
        <f t="shared" si="1"/>
        <v>1.953125</v>
      </c>
      <c r="F10" s="6">
        <f t="shared" si="0"/>
        <v>640.625</v>
      </c>
    </row>
    <row r="11" spans="1:9" ht="18.75">
      <c r="A11" s="39">
        <v>13</v>
      </c>
      <c r="B11" s="41" t="s">
        <v>3</v>
      </c>
      <c r="C11" s="2">
        <v>5</v>
      </c>
      <c r="D11" s="2">
        <v>110</v>
      </c>
      <c r="E11" s="7">
        <f t="shared" si="1"/>
        <v>1.1363636363636365</v>
      </c>
      <c r="F11" s="6">
        <f t="shared" si="0"/>
        <v>372.72727272727275</v>
      </c>
    </row>
    <row r="12" spans="1:9" ht="18.75">
      <c r="A12" s="39">
        <v>15</v>
      </c>
      <c r="B12" s="41" t="s">
        <v>39</v>
      </c>
      <c r="C12" s="2">
        <v>0</v>
      </c>
      <c r="D12" s="2">
        <v>0</v>
      </c>
      <c r="E12" s="43">
        <v>0</v>
      </c>
      <c r="F12" s="6">
        <f t="shared" si="0"/>
        <v>0</v>
      </c>
    </row>
    <row r="13" spans="1:9" ht="18.75">
      <c r="A13" s="39">
        <v>16</v>
      </c>
      <c r="B13" s="41" t="s">
        <v>23</v>
      </c>
      <c r="C13" s="2">
        <v>5</v>
      </c>
      <c r="D13" s="2">
        <v>72</v>
      </c>
      <c r="E13" s="7">
        <f t="shared" ref="E13:E20" si="2">C13^3/D13</f>
        <v>1.7361111111111112</v>
      </c>
      <c r="F13" s="6">
        <f t="shared" si="0"/>
        <v>569.44444444444446</v>
      </c>
    </row>
    <row r="14" spans="1:9" ht="18.75">
      <c r="A14" s="39">
        <v>17</v>
      </c>
      <c r="B14" s="41" t="s">
        <v>32</v>
      </c>
      <c r="C14" s="2">
        <v>5</v>
      </c>
      <c r="D14" s="2">
        <v>79</v>
      </c>
      <c r="E14" s="7">
        <f t="shared" si="2"/>
        <v>1.5822784810126582</v>
      </c>
      <c r="F14" s="6">
        <f t="shared" si="0"/>
        <v>518.98734177215192</v>
      </c>
    </row>
    <row r="15" spans="1:9" ht="18.75">
      <c r="A15" s="39">
        <v>18</v>
      </c>
      <c r="B15" s="41" t="s">
        <v>35</v>
      </c>
      <c r="C15" s="2">
        <v>5</v>
      </c>
      <c r="D15" s="2">
        <v>58</v>
      </c>
      <c r="E15" s="7">
        <f t="shared" si="2"/>
        <v>2.1551724137931036</v>
      </c>
      <c r="F15" s="6">
        <f t="shared" si="0"/>
        <v>706.89655172413802</v>
      </c>
    </row>
    <row r="16" spans="1:9" ht="18.75">
      <c r="A16" s="39">
        <v>19</v>
      </c>
      <c r="B16" s="41" t="s">
        <v>40</v>
      </c>
      <c r="C16" s="2">
        <v>5</v>
      </c>
      <c r="D16" s="2">
        <v>74</v>
      </c>
      <c r="E16" s="7">
        <f t="shared" si="2"/>
        <v>1.6891891891891893</v>
      </c>
      <c r="F16" s="6">
        <f t="shared" si="0"/>
        <v>554.05405405405406</v>
      </c>
    </row>
    <row r="17" spans="1:6" ht="18.75">
      <c r="A17" s="39">
        <v>20</v>
      </c>
      <c r="B17" s="42" t="s">
        <v>43</v>
      </c>
      <c r="C17" s="2">
        <v>5</v>
      </c>
      <c r="D17" s="2">
        <v>89</v>
      </c>
      <c r="E17" s="7">
        <f t="shared" si="2"/>
        <v>1.404494382022472</v>
      </c>
      <c r="F17" s="6">
        <f t="shared" si="0"/>
        <v>460.67415730337086</v>
      </c>
    </row>
    <row r="18" spans="1:6" ht="18.75">
      <c r="A18" s="39">
        <v>21</v>
      </c>
      <c r="B18" s="41" t="s">
        <v>2</v>
      </c>
      <c r="C18" s="2">
        <v>5</v>
      </c>
      <c r="D18" s="2">
        <v>140</v>
      </c>
      <c r="E18" s="7">
        <f t="shared" si="2"/>
        <v>0.8928571428571429</v>
      </c>
      <c r="F18" s="6">
        <f t="shared" si="0"/>
        <v>292.85714285714289</v>
      </c>
    </row>
    <row r="19" spans="1:6" ht="18.75">
      <c r="A19" s="39">
        <v>22</v>
      </c>
      <c r="B19" s="41" t="s">
        <v>34</v>
      </c>
      <c r="C19" s="2">
        <v>5</v>
      </c>
      <c r="D19" s="2">
        <v>56</v>
      </c>
      <c r="E19" s="7">
        <f t="shared" si="2"/>
        <v>2.2321428571428572</v>
      </c>
      <c r="F19" s="6">
        <f t="shared" si="0"/>
        <v>732.14285714285722</v>
      </c>
    </row>
    <row r="20" spans="1:6" ht="18.75">
      <c r="A20" s="39">
        <v>23</v>
      </c>
      <c r="B20" s="41" t="s">
        <v>22</v>
      </c>
      <c r="C20" s="2">
        <v>5</v>
      </c>
      <c r="D20" s="2">
        <v>41</v>
      </c>
      <c r="E20" s="7">
        <f t="shared" si="2"/>
        <v>3.0487804878048781</v>
      </c>
      <c r="F20" s="6">
        <f t="shared" si="0"/>
        <v>1000</v>
      </c>
    </row>
    <row r="21" spans="1:6" ht="18.75">
      <c r="A21" s="39">
        <v>25</v>
      </c>
      <c r="B21" s="41" t="s">
        <v>36</v>
      </c>
      <c r="C21" s="2">
        <v>0</v>
      </c>
      <c r="D21" s="2">
        <v>0</v>
      </c>
      <c r="E21" s="43">
        <v>0</v>
      </c>
      <c r="F21" s="6">
        <f t="shared" si="0"/>
        <v>0</v>
      </c>
    </row>
    <row r="22" spans="1:6" ht="18.75">
      <c r="A22" s="39">
        <v>28</v>
      </c>
      <c r="B22" s="41" t="s">
        <v>38</v>
      </c>
      <c r="C22" s="2">
        <v>5</v>
      </c>
      <c r="D22" s="2">
        <v>120</v>
      </c>
      <c r="E22" s="7">
        <f t="shared" ref="E22:E27" si="3">C22^3/D22</f>
        <v>1.0416666666666667</v>
      </c>
      <c r="F22" s="6">
        <f t="shared" si="0"/>
        <v>341.66666666666669</v>
      </c>
    </row>
    <row r="23" spans="1:6" ht="18.75">
      <c r="A23" s="39">
        <v>29</v>
      </c>
      <c r="B23" s="41" t="s">
        <v>30</v>
      </c>
      <c r="C23" s="2">
        <v>5</v>
      </c>
      <c r="D23" s="2">
        <v>72</v>
      </c>
      <c r="E23" s="7">
        <f t="shared" si="3"/>
        <v>1.7361111111111112</v>
      </c>
      <c r="F23" s="6">
        <f t="shared" si="0"/>
        <v>569.44444444444446</v>
      </c>
    </row>
    <row r="24" spans="1:6" ht="18.75">
      <c r="A24" s="39">
        <v>30</v>
      </c>
      <c r="B24" s="41" t="s">
        <v>33</v>
      </c>
      <c r="C24" s="48">
        <v>5</v>
      </c>
      <c r="D24" s="48">
        <v>70</v>
      </c>
      <c r="E24" s="7">
        <f t="shared" si="3"/>
        <v>1.7857142857142858</v>
      </c>
      <c r="F24" s="6">
        <f t="shared" si="0"/>
        <v>585.71428571428578</v>
      </c>
    </row>
    <row r="25" spans="1:6" ht="18.75">
      <c r="A25" s="39">
        <v>33</v>
      </c>
      <c r="B25" s="41" t="s">
        <v>8</v>
      </c>
      <c r="C25" s="48">
        <v>5</v>
      </c>
      <c r="D25" s="48">
        <v>100</v>
      </c>
      <c r="E25" s="7">
        <f t="shared" si="3"/>
        <v>1.25</v>
      </c>
      <c r="F25" s="6">
        <f t="shared" si="0"/>
        <v>410</v>
      </c>
    </row>
    <row r="26" spans="1:6" ht="18.75">
      <c r="A26" s="39">
        <v>45</v>
      </c>
      <c r="B26" s="41" t="s">
        <v>6</v>
      </c>
      <c r="C26" s="48">
        <v>5</v>
      </c>
      <c r="D26" s="48">
        <v>57</v>
      </c>
      <c r="E26" s="7">
        <f t="shared" si="3"/>
        <v>2.192982456140351</v>
      </c>
      <c r="F26" s="6">
        <f t="shared" si="0"/>
        <v>719.29824561403518</v>
      </c>
    </row>
    <row r="27" spans="1:6" ht="18.75">
      <c r="A27" s="39">
        <v>49</v>
      </c>
      <c r="B27" s="41" t="s">
        <v>7</v>
      </c>
      <c r="C27" s="48">
        <v>5</v>
      </c>
      <c r="D27" s="48">
        <v>129</v>
      </c>
      <c r="E27" s="7">
        <f t="shared" si="3"/>
        <v>0.96899224806201545</v>
      </c>
      <c r="F27" s="6">
        <f t="shared" si="0"/>
        <v>317.82945736434107</v>
      </c>
    </row>
  </sheetData>
  <conditionalFormatting sqref="C4:C23">
    <cfRule type="cellIs" dxfId="2" priority="1" operator="lessThan">
      <formula>5</formula>
    </cfRule>
  </conditionalFormatting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2:M13"/>
  <sheetViews>
    <sheetView tabSelected="1" topLeftCell="A11" zoomScale="90" zoomScaleNormal="90" workbookViewId="0">
      <selection sqref="A1:M13"/>
    </sheetView>
  </sheetViews>
  <sheetFormatPr defaultRowHeight="18"/>
  <cols>
    <col min="1" max="1" width="5" style="8" bestFit="1" customWidth="1"/>
    <col min="2" max="2" width="26.7109375" style="8" bestFit="1" customWidth="1"/>
    <col min="3" max="12" width="9.5703125" style="10" customWidth="1"/>
    <col min="13" max="13" width="10.7109375" style="10" customWidth="1"/>
    <col min="14" max="14" width="9.140625" style="8"/>
    <col min="15" max="15" width="26.7109375" style="8" bestFit="1" customWidth="1"/>
    <col min="16" max="16384" width="9.140625" style="8"/>
  </cols>
  <sheetData>
    <row r="2" spans="1:13">
      <c r="B2" s="106" t="s">
        <v>67</v>
      </c>
      <c r="C2" s="106"/>
      <c r="D2" s="106"/>
      <c r="E2" s="106"/>
      <c r="F2" s="106"/>
      <c r="G2" s="64"/>
      <c r="H2" s="64"/>
      <c r="I2" s="64"/>
      <c r="J2" s="64"/>
      <c r="K2" s="64"/>
      <c r="L2" s="103"/>
    </row>
    <row r="3" spans="1:13" ht="18.75" thickBot="1"/>
    <row r="4" spans="1:13" ht="72.75" thickBot="1">
      <c r="A4" s="27" t="s">
        <v>13</v>
      </c>
      <c r="B4" s="28" t="s">
        <v>0</v>
      </c>
      <c r="C4" s="63" t="s">
        <v>24</v>
      </c>
      <c r="D4" s="63" t="s">
        <v>62</v>
      </c>
      <c r="E4" s="63" t="s">
        <v>19</v>
      </c>
      <c r="F4" s="63" t="s">
        <v>64</v>
      </c>
      <c r="G4" s="63" t="s">
        <v>28</v>
      </c>
      <c r="H4" s="63" t="s">
        <v>65</v>
      </c>
      <c r="I4" s="63" t="s">
        <v>66</v>
      </c>
      <c r="J4" s="63" t="s">
        <v>50</v>
      </c>
      <c r="K4" s="63" t="s">
        <v>54</v>
      </c>
      <c r="L4" s="63" t="s">
        <v>11</v>
      </c>
      <c r="M4" s="26" t="s">
        <v>12</v>
      </c>
    </row>
    <row r="5" spans="1:13">
      <c r="A5" s="8">
        <v>7</v>
      </c>
      <c r="B5" s="65" t="s">
        <v>1</v>
      </c>
      <c r="C5" s="21">
        <v>200</v>
      </c>
      <c r="D5" s="68">
        <v>732.14285714285722</v>
      </c>
      <c r="E5" s="21">
        <v>627</v>
      </c>
      <c r="F5" s="21">
        <v>0</v>
      </c>
      <c r="G5" s="21">
        <v>195</v>
      </c>
      <c r="H5" s="21">
        <v>787</v>
      </c>
      <c r="I5" s="21">
        <v>0</v>
      </c>
      <c r="J5" s="21">
        <v>846</v>
      </c>
      <c r="K5" s="68">
        <v>700</v>
      </c>
      <c r="L5" s="68">
        <f>SUM(C5:K5)</f>
        <v>4087.1428571428573</v>
      </c>
      <c r="M5" s="22" t="s">
        <v>68</v>
      </c>
    </row>
    <row r="6" spans="1:13">
      <c r="A6" s="8">
        <v>29</v>
      </c>
      <c r="B6" s="65" t="s">
        <v>30</v>
      </c>
      <c r="C6" s="21">
        <v>200</v>
      </c>
      <c r="D6" s="68">
        <v>569.44444444444446</v>
      </c>
      <c r="E6" s="21">
        <v>538</v>
      </c>
      <c r="F6" s="21">
        <v>250</v>
      </c>
      <c r="G6" s="21">
        <v>90</v>
      </c>
      <c r="H6" s="21">
        <v>679</v>
      </c>
      <c r="I6" s="21">
        <v>0</v>
      </c>
      <c r="J6" s="21">
        <v>846</v>
      </c>
      <c r="K6" s="21">
        <v>700</v>
      </c>
      <c r="L6" s="21">
        <f>SUM(C6:K6)</f>
        <v>3872.4444444444443</v>
      </c>
      <c r="M6" s="22" t="s">
        <v>69</v>
      </c>
    </row>
    <row r="7" spans="1:13">
      <c r="A7" s="8">
        <v>21</v>
      </c>
      <c r="B7" s="65" t="s">
        <v>2</v>
      </c>
      <c r="C7" s="21">
        <v>200</v>
      </c>
      <c r="D7" s="68">
        <v>292.85714285714289</v>
      </c>
      <c r="E7" s="21">
        <v>438</v>
      </c>
      <c r="F7" s="21">
        <v>0</v>
      </c>
      <c r="G7" s="21">
        <v>101</v>
      </c>
      <c r="H7" s="21">
        <v>0</v>
      </c>
      <c r="I7" s="21">
        <v>0</v>
      </c>
      <c r="J7" s="21">
        <v>1000</v>
      </c>
      <c r="K7" s="21">
        <v>400</v>
      </c>
      <c r="L7" s="21">
        <f>SUM(C7:K7)</f>
        <v>2431.8571428571431</v>
      </c>
      <c r="M7" s="22" t="s">
        <v>70</v>
      </c>
    </row>
    <row r="8" spans="1:13">
      <c r="A8" s="8">
        <v>30</v>
      </c>
      <c r="B8" s="65" t="s">
        <v>33</v>
      </c>
      <c r="C8" s="21">
        <v>200</v>
      </c>
      <c r="D8" s="68">
        <v>585.71428571428578</v>
      </c>
      <c r="E8" s="21">
        <v>689</v>
      </c>
      <c r="F8" s="21">
        <v>0</v>
      </c>
      <c r="G8" s="21">
        <v>163</v>
      </c>
      <c r="H8" s="21">
        <v>481</v>
      </c>
      <c r="I8" s="21">
        <v>0</v>
      </c>
      <c r="J8" s="21">
        <v>0</v>
      </c>
      <c r="K8" s="21">
        <v>200</v>
      </c>
      <c r="L8" s="21">
        <f>SUM(C8:K8)</f>
        <v>2318.7142857142858</v>
      </c>
      <c r="M8" s="22" t="s">
        <v>71</v>
      </c>
    </row>
    <row r="9" spans="1:13">
      <c r="A9" s="8">
        <v>28</v>
      </c>
      <c r="B9" s="65" t="s">
        <v>38</v>
      </c>
      <c r="C9" s="21">
        <v>0</v>
      </c>
      <c r="D9" s="68">
        <v>341.66666666666669</v>
      </c>
      <c r="E9" s="21">
        <v>323</v>
      </c>
      <c r="F9" s="21">
        <v>0</v>
      </c>
      <c r="G9" s="21">
        <v>18</v>
      </c>
      <c r="H9" s="21">
        <v>0</v>
      </c>
      <c r="I9" s="21">
        <v>0</v>
      </c>
      <c r="J9" s="21">
        <v>1000</v>
      </c>
      <c r="K9" s="21">
        <v>300</v>
      </c>
      <c r="L9" s="21">
        <f>SUM(C9:K9)</f>
        <v>1982.6666666666667</v>
      </c>
      <c r="M9" s="22" t="s">
        <v>72</v>
      </c>
    </row>
    <row r="10" spans="1:13">
      <c r="A10" s="8">
        <v>49</v>
      </c>
      <c r="B10" s="65" t="s">
        <v>7</v>
      </c>
      <c r="C10" s="21">
        <v>200</v>
      </c>
      <c r="D10" s="68">
        <v>317.82945736434107</v>
      </c>
      <c r="E10" s="21">
        <v>307</v>
      </c>
      <c r="F10" s="21">
        <v>0</v>
      </c>
      <c r="G10" s="21">
        <v>82</v>
      </c>
      <c r="H10" s="21">
        <v>0</v>
      </c>
      <c r="I10" s="21">
        <v>0</v>
      </c>
      <c r="J10" s="21">
        <v>449</v>
      </c>
      <c r="K10" s="21">
        <v>500</v>
      </c>
      <c r="L10" s="21">
        <f>SUM(C10:K10)</f>
        <v>1855.8294573643411</v>
      </c>
      <c r="M10" s="22" t="s">
        <v>73</v>
      </c>
    </row>
    <row r="11" spans="1:13">
      <c r="A11" s="8">
        <v>33</v>
      </c>
      <c r="B11" s="65" t="s">
        <v>8</v>
      </c>
      <c r="C11" s="21">
        <v>200</v>
      </c>
      <c r="D11" s="68">
        <v>410</v>
      </c>
      <c r="E11" s="21">
        <v>336</v>
      </c>
      <c r="F11" s="21">
        <v>175</v>
      </c>
      <c r="G11" s="21">
        <v>71</v>
      </c>
      <c r="H11" s="21">
        <v>354</v>
      </c>
      <c r="I11" s="21">
        <v>0</v>
      </c>
      <c r="J11" s="21">
        <v>0</v>
      </c>
      <c r="K11" s="21">
        <v>0</v>
      </c>
      <c r="L11" s="21">
        <f>SUM(C11:K11)</f>
        <v>1546</v>
      </c>
      <c r="M11" s="22" t="s">
        <v>74</v>
      </c>
    </row>
    <row r="12" spans="1:13">
      <c r="A12" s="8">
        <v>13</v>
      </c>
      <c r="B12" s="65" t="s">
        <v>3</v>
      </c>
      <c r="C12" s="21">
        <v>200</v>
      </c>
      <c r="D12" s="68">
        <v>372.72727272727275</v>
      </c>
      <c r="E12" s="21">
        <v>396</v>
      </c>
      <c r="F12" s="21">
        <v>50</v>
      </c>
      <c r="G12" s="21">
        <v>203</v>
      </c>
      <c r="H12" s="21">
        <v>0</v>
      </c>
      <c r="I12" s="21">
        <v>0</v>
      </c>
      <c r="J12" s="21">
        <v>0</v>
      </c>
      <c r="K12" s="68">
        <v>100</v>
      </c>
      <c r="L12" s="68">
        <f>SUM(C12:K12)</f>
        <v>1321.7272727272727</v>
      </c>
      <c r="M12" s="22" t="s">
        <v>75</v>
      </c>
    </row>
    <row r="13" spans="1:13">
      <c r="A13" s="8">
        <v>3</v>
      </c>
      <c r="B13" s="65" t="s">
        <v>4</v>
      </c>
      <c r="C13" s="21">
        <v>200</v>
      </c>
      <c r="D13" s="68">
        <v>500</v>
      </c>
      <c r="E13" s="21">
        <v>265</v>
      </c>
      <c r="F13" s="21">
        <v>0</v>
      </c>
      <c r="G13" s="21">
        <v>56</v>
      </c>
      <c r="H13" s="21">
        <v>0</v>
      </c>
      <c r="I13" s="21">
        <v>0</v>
      </c>
      <c r="J13" s="21">
        <v>0</v>
      </c>
      <c r="K13" s="21">
        <v>0</v>
      </c>
      <c r="L13" s="21">
        <f>SUM(C13:K13)</f>
        <v>1021</v>
      </c>
      <c r="M13" s="22" t="s">
        <v>76</v>
      </c>
    </row>
  </sheetData>
  <mergeCells count="1">
    <mergeCell ref="B2:F2"/>
  </mergeCells>
  <pageMargins left="0.7" right="0.7" top="0.75" bottom="0.75" header="0.3" footer="0.3"/>
  <pageSetup paperSize="9" scale="9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28"/>
  <sheetViews>
    <sheetView topLeftCell="A15" zoomScale="90" zoomScaleNormal="90" workbookViewId="0">
      <selection activeCell="A2" sqref="A2:N28"/>
    </sheetView>
  </sheetViews>
  <sheetFormatPr defaultRowHeight="18"/>
  <cols>
    <col min="1" max="1" width="5" style="8" bestFit="1" customWidth="1"/>
    <col min="2" max="2" width="26.7109375" style="8" bestFit="1" customWidth="1"/>
    <col min="3" max="3" width="9.5703125" style="10" bestFit="1" customWidth="1"/>
    <col min="4" max="13" width="9.5703125" style="10" customWidth="1"/>
    <col min="14" max="14" width="10.7109375" style="10" customWidth="1"/>
    <col min="15" max="15" width="9.140625" style="8"/>
    <col min="16" max="16" width="26.7109375" style="8" bestFit="1" customWidth="1"/>
    <col min="17" max="16384" width="9.140625" style="8"/>
  </cols>
  <sheetData>
    <row r="2" spans="1:14">
      <c r="B2" s="106" t="s">
        <v>78</v>
      </c>
      <c r="C2" s="106"/>
      <c r="D2" s="106"/>
      <c r="E2" s="106"/>
      <c r="F2" s="106"/>
      <c r="G2" s="106"/>
      <c r="H2" s="64"/>
      <c r="I2" s="64"/>
      <c r="J2" s="64"/>
      <c r="K2" s="64"/>
      <c r="L2" s="64"/>
      <c r="M2" s="103"/>
    </row>
    <row r="3" spans="1:14" ht="18.75" thickBot="1"/>
    <row r="4" spans="1:14" ht="72.75" thickBot="1">
      <c r="A4" s="27" t="s">
        <v>13</v>
      </c>
      <c r="B4" s="28" t="s">
        <v>0</v>
      </c>
      <c r="C4" s="25" t="s">
        <v>63</v>
      </c>
      <c r="D4" s="63" t="s">
        <v>24</v>
      </c>
      <c r="E4" s="63" t="s">
        <v>62</v>
      </c>
      <c r="F4" s="63" t="s">
        <v>19</v>
      </c>
      <c r="G4" s="63" t="s">
        <v>64</v>
      </c>
      <c r="H4" s="63" t="s">
        <v>28</v>
      </c>
      <c r="I4" s="63" t="s">
        <v>65</v>
      </c>
      <c r="J4" s="63" t="s">
        <v>66</v>
      </c>
      <c r="K4" s="63" t="s">
        <v>50</v>
      </c>
      <c r="L4" s="63" t="s">
        <v>54</v>
      </c>
      <c r="M4" s="63" t="s">
        <v>11</v>
      </c>
      <c r="N4" s="26" t="s">
        <v>12</v>
      </c>
    </row>
    <row r="5" spans="1:14">
      <c r="A5" s="8">
        <v>23</v>
      </c>
      <c r="B5" s="65" t="s">
        <v>22</v>
      </c>
      <c r="C5" s="66" t="s">
        <v>41</v>
      </c>
      <c r="D5" s="66">
        <v>200</v>
      </c>
      <c r="E5" s="67">
        <v>1000</v>
      </c>
      <c r="F5" s="66">
        <v>1000</v>
      </c>
      <c r="G5" s="66">
        <v>175</v>
      </c>
      <c r="H5" s="66">
        <v>250</v>
      </c>
      <c r="I5" s="66">
        <v>1000</v>
      </c>
      <c r="J5" s="66">
        <v>100</v>
      </c>
      <c r="K5" s="66">
        <v>500</v>
      </c>
      <c r="L5" s="66">
        <v>700</v>
      </c>
      <c r="M5" s="66">
        <f>SUM(D5:L5)</f>
        <v>4925</v>
      </c>
      <c r="N5" s="24">
        <v>1</v>
      </c>
    </row>
    <row r="6" spans="1:14">
      <c r="A6" s="8">
        <v>4</v>
      </c>
      <c r="B6" s="65" t="s">
        <v>31</v>
      </c>
      <c r="C6" s="21" t="s">
        <v>10</v>
      </c>
      <c r="D6" s="21">
        <v>200</v>
      </c>
      <c r="E6" s="68">
        <v>788.46153846153845</v>
      </c>
      <c r="F6" s="21">
        <v>778</v>
      </c>
      <c r="G6" s="21">
        <v>250</v>
      </c>
      <c r="H6" s="21">
        <v>224</v>
      </c>
      <c r="I6" s="21">
        <v>925</v>
      </c>
      <c r="J6" s="21">
        <v>0</v>
      </c>
      <c r="K6" s="21">
        <v>687</v>
      </c>
      <c r="L6" s="68">
        <v>800</v>
      </c>
      <c r="M6" s="68">
        <f>SUM(D6:L6)</f>
        <v>4652.461538461539</v>
      </c>
      <c r="N6" s="22">
        <v>2</v>
      </c>
    </row>
    <row r="7" spans="1:14">
      <c r="A7" s="8">
        <v>16</v>
      </c>
      <c r="B7" s="65" t="s">
        <v>23</v>
      </c>
      <c r="C7" s="21" t="s">
        <v>41</v>
      </c>
      <c r="D7" s="21">
        <v>200</v>
      </c>
      <c r="E7" s="68">
        <v>569.44444444444446</v>
      </c>
      <c r="F7" s="21">
        <v>750</v>
      </c>
      <c r="G7" s="21">
        <v>250</v>
      </c>
      <c r="H7" s="21">
        <v>172</v>
      </c>
      <c r="I7" s="21">
        <v>914</v>
      </c>
      <c r="J7" s="21">
        <v>250</v>
      </c>
      <c r="K7" s="21">
        <v>500</v>
      </c>
      <c r="L7" s="21">
        <v>600</v>
      </c>
      <c r="M7" s="21">
        <f>SUM(D7:L7)</f>
        <v>4205.4444444444443</v>
      </c>
      <c r="N7" s="22">
        <v>3</v>
      </c>
    </row>
    <row r="8" spans="1:14">
      <c r="A8" s="8">
        <v>11</v>
      </c>
      <c r="B8" s="13" t="s">
        <v>42</v>
      </c>
      <c r="C8" s="21" t="s">
        <v>10</v>
      </c>
      <c r="D8" s="21">
        <v>200</v>
      </c>
      <c r="E8" s="68">
        <v>640.625</v>
      </c>
      <c r="F8" s="21">
        <v>824</v>
      </c>
      <c r="G8" s="21">
        <v>250</v>
      </c>
      <c r="H8" s="21">
        <v>163</v>
      </c>
      <c r="I8" s="21">
        <v>892</v>
      </c>
      <c r="J8" s="21">
        <v>50</v>
      </c>
      <c r="K8" s="21">
        <v>431</v>
      </c>
      <c r="L8" s="68">
        <v>700</v>
      </c>
      <c r="M8" s="68">
        <f>SUM(D8:L8)</f>
        <v>4150.625</v>
      </c>
      <c r="N8" s="22">
        <v>4</v>
      </c>
    </row>
    <row r="9" spans="1:14">
      <c r="A9" s="8">
        <v>7</v>
      </c>
      <c r="B9" s="65" t="s">
        <v>1</v>
      </c>
      <c r="C9" s="21" t="s">
        <v>9</v>
      </c>
      <c r="D9" s="21">
        <v>200</v>
      </c>
      <c r="E9" s="68">
        <v>732.14285714285722</v>
      </c>
      <c r="F9" s="21">
        <v>627</v>
      </c>
      <c r="G9" s="21">
        <v>0</v>
      </c>
      <c r="H9" s="21">
        <v>195</v>
      </c>
      <c r="I9" s="21">
        <v>787</v>
      </c>
      <c r="J9" s="21">
        <v>0</v>
      </c>
      <c r="K9" s="21">
        <v>846</v>
      </c>
      <c r="L9" s="68">
        <v>700</v>
      </c>
      <c r="M9" s="68">
        <f>SUM(D9:L9)</f>
        <v>4087.1428571428573</v>
      </c>
      <c r="N9" s="22">
        <v>5</v>
      </c>
    </row>
    <row r="10" spans="1:14">
      <c r="A10" s="8">
        <v>45</v>
      </c>
      <c r="B10" s="65" t="s">
        <v>6</v>
      </c>
      <c r="C10" s="21" t="s">
        <v>10</v>
      </c>
      <c r="D10" s="21">
        <v>200</v>
      </c>
      <c r="E10" s="68">
        <v>719.29824561403518</v>
      </c>
      <c r="F10" s="21">
        <v>764</v>
      </c>
      <c r="G10" s="21">
        <v>100</v>
      </c>
      <c r="H10" s="21">
        <v>130</v>
      </c>
      <c r="I10" s="21">
        <v>860</v>
      </c>
      <c r="J10" s="21">
        <v>0</v>
      </c>
      <c r="K10" s="21">
        <v>611</v>
      </c>
      <c r="L10" s="21">
        <v>700</v>
      </c>
      <c r="M10" s="21">
        <f>SUM(D10:L10)</f>
        <v>4084.2982456140353</v>
      </c>
      <c r="N10" s="22">
        <v>6</v>
      </c>
    </row>
    <row r="11" spans="1:14">
      <c r="A11" s="8">
        <v>29</v>
      </c>
      <c r="B11" s="65" t="s">
        <v>30</v>
      </c>
      <c r="C11" s="21" t="s">
        <v>9</v>
      </c>
      <c r="D11" s="21">
        <v>200</v>
      </c>
      <c r="E11" s="68">
        <v>569.44444444444446</v>
      </c>
      <c r="F11" s="21">
        <v>538</v>
      </c>
      <c r="G11" s="21">
        <v>250</v>
      </c>
      <c r="H11" s="21">
        <v>90</v>
      </c>
      <c r="I11" s="21">
        <v>679</v>
      </c>
      <c r="J11" s="21">
        <v>0</v>
      </c>
      <c r="K11" s="21">
        <v>846</v>
      </c>
      <c r="L11" s="21">
        <v>700</v>
      </c>
      <c r="M11" s="21">
        <f>SUM(D11:L11)</f>
        <v>3872.4444444444443</v>
      </c>
      <c r="N11" s="22">
        <v>7</v>
      </c>
    </row>
    <row r="12" spans="1:14">
      <c r="A12" s="8">
        <v>5</v>
      </c>
      <c r="B12" s="65" t="s">
        <v>5</v>
      </c>
      <c r="C12" s="21" t="s">
        <v>10</v>
      </c>
      <c r="D12" s="21">
        <v>200</v>
      </c>
      <c r="E12" s="68">
        <v>546.66666666666663</v>
      </c>
      <c r="F12" s="21">
        <v>808</v>
      </c>
      <c r="G12" s="21">
        <v>0</v>
      </c>
      <c r="H12" s="21">
        <v>154</v>
      </c>
      <c r="I12" s="21">
        <v>804</v>
      </c>
      <c r="J12" s="21">
        <v>0</v>
      </c>
      <c r="K12" s="21">
        <v>733</v>
      </c>
      <c r="L12" s="68">
        <v>600</v>
      </c>
      <c r="M12" s="68">
        <f>SUM(D12:L12)</f>
        <v>3845.6666666666665</v>
      </c>
      <c r="N12" s="22">
        <v>8</v>
      </c>
    </row>
    <row r="13" spans="1:14">
      <c r="A13" s="8">
        <v>10</v>
      </c>
      <c r="B13" s="65" t="s">
        <v>45</v>
      </c>
      <c r="C13" s="21" t="s">
        <v>10</v>
      </c>
      <c r="D13" s="21">
        <v>200</v>
      </c>
      <c r="E13" s="68">
        <v>431.5789473684211</v>
      </c>
      <c r="F13" s="21">
        <v>575</v>
      </c>
      <c r="G13" s="21">
        <v>0</v>
      </c>
      <c r="H13" s="21">
        <v>178</v>
      </c>
      <c r="I13" s="21">
        <v>902</v>
      </c>
      <c r="J13" s="21">
        <v>0</v>
      </c>
      <c r="K13" s="21">
        <v>500</v>
      </c>
      <c r="L13" s="68">
        <v>1000</v>
      </c>
      <c r="M13" s="68">
        <f>SUM(D13:L13)</f>
        <v>3786.5789473684208</v>
      </c>
      <c r="N13" s="22">
        <v>9</v>
      </c>
    </row>
    <row r="14" spans="1:14">
      <c r="A14" s="8">
        <v>19</v>
      </c>
      <c r="B14" s="65" t="s">
        <v>40</v>
      </c>
      <c r="C14" s="21" t="s">
        <v>41</v>
      </c>
      <c r="D14" s="21">
        <v>200</v>
      </c>
      <c r="E14" s="68">
        <v>554.05405405405406</v>
      </c>
      <c r="F14" s="21">
        <v>592</v>
      </c>
      <c r="G14" s="21">
        <v>0</v>
      </c>
      <c r="H14" s="21">
        <v>210</v>
      </c>
      <c r="I14" s="21">
        <v>755</v>
      </c>
      <c r="J14" s="21">
        <v>0</v>
      </c>
      <c r="K14" s="21">
        <v>512</v>
      </c>
      <c r="L14" s="21">
        <v>800</v>
      </c>
      <c r="M14" s="21">
        <f>SUM(D14:L14)</f>
        <v>3623.0540540540542</v>
      </c>
      <c r="N14" s="22">
        <v>10</v>
      </c>
    </row>
    <row r="15" spans="1:14">
      <c r="A15" s="8">
        <v>18</v>
      </c>
      <c r="B15" s="65" t="s">
        <v>35</v>
      </c>
      <c r="C15" s="21" t="s">
        <v>41</v>
      </c>
      <c r="D15" s="21">
        <v>100</v>
      </c>
      <c r="E15" s="68">
        <v>706.89655172413802</v>
      </c>
      <c r="F15" s="21">
        <v>737</v>
      </c>
      <c r="G15" s="21">
        <v>175</v>
      </c>
      <c r="H15" s="21">
        <v>205</v>
      </c>
      <c r="I15" s="21">
        <v>747</v>
      </c>
      <c r="J15" s="21">
        <v>250</v>
      </c>
      <c r="K15" s="21">
        <v>0</v>
      </c>
      <c r="L15" s="21">
        <v>300</v>
      </c>
      <c r="M15" s="21">
        <f>SUM(D15:L15)</f>
        <v>3220.8965517241381</v>
      </c>
      <c r="N15" s="22">
        <v>11</v>
      </c>
    </row>
    <row r="16" spans="1:14">
      <c r="A16" s="8">
        <v>20</v>
      </c>
      <c r="B16" s="13" t="s">
        <v>43</v>
      </c>
      <c r="C16" s="21" t="s">
        <v>41</v>
      </c>
      <c r="D16" s="21">
        <v>200</v>
      </c>
      <c r="E16" s="68">
        <v>460.67415730337086</v>
      </c>
      <c r="F16" s="21">
        <v>627</v>
      </c>
      <c r="G16" s="21">
        <v>250</v>
      </c>
      <c r="H16" s="21">
        <v>224</v>
      </c>
      <c r="I16" s="21">
        <v>627</v>
      </c>
      <c r="J16" s="21">
        <v>0</v>
      </c>
      <c r="K16" s="21">
        <v>0</v>
      </c>
      <c r="L16" s="21">
        <v>600</v>
      </c>
      <c r="M16" s="21">
        <f>SUM(D16:L16)</f>
        <v>2988.674157303371</v>
      </c>
      <c r="N16" s="22">
        <v>12</v>
      </c>
    </row>
    <row r="17" spans="1:14">
      <c r="A17" s="8">
        <v>17</v>
      </c>
      <c r="B17" s="65" t="s">
        <v>32</v>
      </c>
      <c r="C17" s="21" t="s">
        <v>41</v>
      </c>
      <c r="D17" s="21">
        <v>200</v>
      </c>
      <c r="E17" s="68">
        <v>518.98734177215192</v>
      </c>
      <c r="F17" s="21">
        <v>424</v>
      </c>
      <c r="G17" s="21">
        <v>0</v>
      </c>
      <c r="H17" s="21">
        <v>0</v>
      </c>
      <c r="I17" s="21">
        <v>692</v>
      </c>
      <c r="J17" s="21">
        <v>0</v>
      </c>
      <c r="K17" s="21">
        <v>647</v>
      </c>
      <c r="L17" s="21">
        <v>500</v>
      </c>
      <c r="M17" s="21">
        <f>SUM(D17:L17)</f>
        <v>2981.9873417721519</v>
      </c>
      <c r="N17" s="22">
        <v>13</v>
      </c>
    </row>
    <row r="18" spans="1:14">
      <c r="A18" s="8">
        <v>22</v>
      </c>
      <c r="B18" s="65" t="s">
        <v>34</v>
      </c>
      <c r="C18" s="21" t="s">
        <v>41</v>
      </c>
      <c r="D18" s="21">
        <v>200</v>
      </c>
      <c r="E18" s="68">
        <v>732.14285714285722</v>
      </c>
      <c r="F18" s="21">
        <v>627</v>
      </c>
      <c r="G18" s="21">
        <v>0</v>
      </c>
      <c r="H18" s="21">
        <v>225</v>
      </c>
      <c r="I18" s="21">
        <v>0</v>
      </c>
      <c r="J18" s="21">
        <v>0</v>
      </c>
      <c r="K18" s="21">
        <v>458</v>
      </c>
      <c r="L18" s="21">
        <v>700</v>
      </c>
      <c r="M18" s="21">
        <f>SUM(D18:L18)</f>
        <v>2942.1428571428573</v>
      </c>
      <c r="N18" s="22">
        <v>14</v>
      </c>
    </row>
    <row r="19" spans="1:14">
      <c r="A19" s="8">
        <v>21</v>
      </c>
      <c r="B19" s="65" t="s">
        <v>2</v>
      </c>
      <c r="C19" s="21" t="s">
        <v>9</v>
      </c>
      <c r="D19" s="21">
        <v>200</v>
      </c>
      <c r="E19" s="68">
        <v>292.85714285714289</v>
      </c>
      <c r="F19" s="21">
        <v>438</v>
      </c>
      <c r="G19" s="21">
        <v>0</v>
      </c>
      <c r="H19" s="21">
        <v>101</v>
      </c>
      <c r="I19" s="21">
        <v>0</v>
      </c>
      <c r="J19" s="21">
        <v>0</v>
      </c>
      <c r="K19" s="21">
        <v>1000</v>
      </c>
      <c r="L19" s="21">
        <v>400</v>
      </c>
      <c r="M19" s="21">
        <f>SUM(D19:L19)</f>
        <v>2431.8571428571431</v>
      </c>
      <c r="N19" s="22">
        <v>15</v>
      </c>
    </row>
    <row r="20" spans="1:14">
      <c r="A20" s="8">
        <v>30</v>
      </c>
      <c r="B20" s="65" t="s">
        <v>33</v>
      </c>
      <c r="C20" s="21" t="s">
        <v>9</v>
      </c>
      <c r="D20" s="21">
        <v>200</v>
      </c>
      <c r="E20" s="68">
        <v>585.71428571428578</v>
      </c>
      <c r="F20" s="21">
        <v>689</v>
      </c>
      <c r="G20" s="21">
        <v>0</v>
      </c>
      <c r="H20" s="21">
        <v>163</v>
      </c>
      <c r="I20" s="21">
        <v>481</v>
      </c>
      <c r="J20" s="21">
        <v>0</v>
      </c>
      <c r="K20" s="21">
        <v>0</v>
      </c>
      <c r="L20" s="21">
        <v>200</v>
      </c>
      <c r="M20" s="21">
        <f>SUM(D20:L20)</f>
        <v>2318.7142857142858</v>
      </c>
      <c r="N20" s="22">
        <v>16</v>
      </c>
    </row>
    <row r="21" spans="1:14">
      <c r="A21" s="8">
        <v>28</v>
      </c>
      <c r="B21" s="65" t="s">
        <v>38</v>
      </c>
      <c r="C21" s="21" t="s">
        <v>9</v>
      </c>
      <c r="D21" s="21">
        <v>0</v>
      </c>
      <c r="E21" s="68">
        <v>341.66666666666669</v>
      </c>
      <c r="F21" s="21">
        <v>323</v>
      </c>
      <c r="G21" s="21">
        <v>0</v>
      </c>
      <c r="H21" s="21">
        <v>18</v>
      </c>
      <c r="I21" s="21">
        <v>0</v>
      </c>
      <c r="J21" s="21">
        <v>0</v>
      </c>
      <c r="K21" s="21">
        <v>1000</v>
      </c>
      <c r="L21" s="21">
        <v>300</v>
      </c>
      <c r="M21" s="21">
        <f>SUM(D21:L21)</f>
        <v>1982.6666666666667</v>
      </c>
      <c r="N21" s="22">
        <v>17</v>
      </c>
    </row>
    <row r="22" spans="1:14">
      <c r="A22" s="8">
        <v>49</v>
      </c>
      <c r="B22" s="65" t="s">
        <v>7</v>
      </c>
      <c r="C22" s="21" t="s">
        <v>9</v>
      </c>
      <c r="D22" s="21">
        <v>200</v>
      </c>
      <c r="E22" s="68">
        <v>317.82945736434107</v>
      </c>
      <c r="F22" s="21">
        <v>307</v>
      </c>
      <c r="G22" s="21">
        <v>0</v>
      </c>
      <c r="H22" s="21">
        <v>82</v>
      </c>
      <c r="I22" s="21">
        <v>0</v>
      </c>
      <c r="J22" s="21">
        <v>0</v>
      </c>
      <c r="K22" s="21">
        <v>449</v>
      </c>
      <c r="L22" s="21">
        <v>500</v>
      </c>
      <c r="M22" s="21">
        <f>SUM(D22:L22)</f>
        <v>1855.8294573643411</v>
      </c>
      <c r="N22" s="22">
        <v>18</v>
      </c>
    </row>
    <row r="23" spans="1:14">
      <c r="A23" s="8">
        <v>33</v>
      </c>
      <c r="B23" s="65" t="s">
        <v>8</v>
      </c>
      <c r="C23" s="21" t="s">
        <v>9</v>
      </c>
      <c r="D23" s="21">
        <v>200</v>
      </c>
      <c r="E23" s="68">
        <v>410</v>
      </c>
      <c r="F23" s="21">
        <v>336</v>
      </c>
      <c r="G23" s="21">
        <v>175</v>
      </c>
      <c r="H23" s="21">
        <v>71</v>
      </c>
      <c r="I23" s="21">
        <v>354</v>
      </c>
      <c r="J23" s="21">
        <v>0</v>
      </c>
      <c r="K23" s="21">
        <v>0</v>
      </c>
      <c r="L23" s="21">
        <v>0</v>
      </c>
      <c r="M23" s="21">
        <f>SUM(D23:L23)</f>
        <v>1546</v>
      </c>
      <c r="N23" s="22">
        <v>19</v>
      </c>
    </row>
    <row r="24" spans="1:14">
      <c r="A24" s="8">
        <v>13</v>
      </c>
      <c r="B24" s="65" t="s">
        <v>3</v>
      </c>
      <c r="C24" s="21" t="s">
        <v>9</v>
      </c>
      <c r="D24" s="21">
        <v>200</v>
      </c>
      <c r="E24" s="68">
        <v>372.72727272727275</v>
      </c>
      <c r="F24" s="21">
        <v>396</v>
      </c>
      <c r="G24" s="21">
        <v>50</v>
      </c>
      <c r="H24" s="21">
        <v>203</v>
      </c>
      <c r="I24" s="21">
        <v>0</v>
      </c>
      <c r="J24" s="21">
        <v>0</v>
      </c>
      <c r="K24" s="21">
        <v>0</v>
      </c>
      <c r="L24" s="68">
        <v>100</v>
      </c>
      <c r="M24" s="68">
        <f>SUM(D24:L24)</f>
        <v>1321.7272727272727</v>
      </c>
      <c r="N24" s="22">
        <v>20</v>
      </c>
    </row>
    <row r="25" spans="1:14">
      <c r="A25" s="8">
        <v>3</v>
      </c>
      <c r="B25" s="65" t="s">
        <v>4</v>
      </c>
      <c r="C25" s="21" t="s">
        <v>9</v>
      </c>
      <c r="D25" s="21">
        <v>200</v>
      </c>
      <c r="E25" s="68">
        <v>500</v>
      </c>
      <c r="F25" s="21">
        <v>265</v>
      </c>
      <c r="G25" s="21">
        <v>0</v>
      </c>
      <c r="H25" s="21">
        <v>56</v>
      </c>
      <c r="I25" s="21">
        <v>0</v>
      </c>
      <c r="J25" s="21">
        <v>0</v>
      </c>
      <c r="K25" s="21">
        <v>0</v>
      </c>
      <c r="L25" s="21">
        <v>0</v>
      </c>
      <c r="M25" s="21">
        <f>SUM(D25:L25)</f>
        <v>1021</v>
      </c>
      <c r="N25" s="22">
        <v>21</v>
      </c>
    </row>
    <row r="26" spans="1:14">
      <c r="A26" s="8">
        <v>1</v>
      </c>
      <c r="B26" s="65" t="s">
        <v>37</v>
      </c>
      <c r="C26" s="21" t="s">
        <v>9</v>
      </c>
      <c r="D26" s="21">
        <v>0</v>
      </c>
      <c r="E26" s="68">
        <v>0</v>
      </c>
      <c r="F26" s="21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f>SUM(D26:L26)</f>
        <v>0</v>
      </c>
      <c r="N26" s="22" t="s">
        <v>77</v>
      </c>
    </row>
    <row r="27" spans="1:14">
      <c r="A27" s="8">
        <v>15</v>
      </c>
      <c r="B27" s="65" t="s">
        <v>39</v>
      </c>
      <c r="C27" s="21" t="s">
        <v>9</v>
      </c>
      <c r="D27" s="21">
        <v>0</v>
      </c>
      <c r="E27" s="68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f>SUM(D27:L27)</f>
        <v>0</v>
      </c>
      <c r="N27" s="22" t="s">
        <v>77</v>
      </c>
    </row>
    <row r="28" spans="1:14" ht="18.75" thickBot="1">
      <c r="A28" s="8">
        <v>25</v>
      </c>
      <c r="B28" s="65" t="s">
        <v>36</v>
      </c>
      <c r="C28" s="69" t="s">
        <v>9</v>
      </c>
      <c r="D28" s="69">
        <v>0</v>
      </c>
      <c r="E28" s="70">
        <v>0</v>
      </c>
      <c r="F28" s="69">
        <v>0</v>
      </c>
      <c r="G28" s="69">
        <v>0</v>
      </c>
      <c r="H28" s="69">
        <v>0</v>
      </c>
      <c r="I28" s="69">
        <v>0</v>
      </c>
      <c r="J28" s="69">
        <v>0</v>
      </c>
      <c r="K28" s="69">
        <v>0</v>
      </c>
      <c r="L28" s="69">
        <v>0</v>
      </c>
      <c r="M28" s="69">
        <f>SUM(D28:L28)</f>
        <v>0</v>
      </c>
      <c r="N28" s="22" t="s">
        <v>77</v>
      </c>
    </row>
  </sheetData>
  <mergeCells count="1">
    <mergeCell ref="B2:G2"/>
  </mergeCells>
  <pageMargins left="0.7" right="0.7" top="0.75" bottom="0.75" header="0.3" footer="0.3"/>
  <pageSetup paperSize="9" scale="8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F27" sqref="A1:F27"/>
    </sheetView>
  </sheetViews>
  <sheetFormatPr defaultRowHeight="15"/>
  <cols>
    <col min="1" max="1" width="5.140625" customWidth="1"/>
    <col min="2" max="2" width="23.85546875" customWidth="1"/>
    <col min="3" max="3" width="13.5703125" bestFit="1" customWidth="1"/>
    <col min="4" max="4" width="14.42578125" customWidth="1"/>
    <col min="5" max="5" width="9" customWidth="1"/>
    <col min="6" max="6" width="14.5703125" customWidth="1"/>
  </cols>
  <sheetData>
    <row r="1" spans="1:6" ht="24.75">
      <c r="C1" s="45" t="s">
        <v>18</v>
      </c>
      <c r="E1" s="44"/>
    </row>
    <row r="2" spans="1:6">
      <c r="C2" s="1">
        <v>9</v>
      </c>
      <c r="E2" s="44"/>
    </row>
    <row r="3" spans="1:6" ht="30">
      <c r="A3" s="4" t="s">
        <v>13</v>
      </c>
      <c r="B3" s="3" t="s">
        <v>0</v>
      </c>
      <c r="C3" s="5" t="s">
        <v>14</v>
      </c>
      <c r="D3" s="5" t="s">
        <v>15</v>
      </c>
      <c r="E3" s="5" t="s">
        <v>17</v>
      </c>
      <c r="F3" s="5" t="s">
        <v>16</v>
      </c>
    </row>
    <row r="4" spans="1:6" ht="18.75">
      <c r="A4" s="39">
        <v>23</v>
      </c>
      <c r="B4" s="41" t="s">
        <v>22</v>
      </c>
      <c r="C4" s="2">
        <v>9</v>
      </c>
      <c r="D4" s="2">
        <v>74</v>
      </c>
      <c r="E4" s="7">
        <f t="shared" ref="E4:E18" si="0">C4^3/D4</f>
        <v>9.8513513513513509</v>
      </c>
      <c r="F4" s="6">
        <f t="shared" ref="F4:F19" si="1">1000*E4/MAX($E$4:$E$29)</f>
        <v>1000.0000000000001</v>
      </c>
    </row>
    <row r="5" spans="1:6" ht="18.75">
      <c r="A5" s="39">
        <v>4</v>
      </c>
      <c r="B5" s="41" t="s">
        <v>31</v>
      </c>
      <c r="C5" s="2">
        <v>9</v>
      </c>
      <c r="D5" s="2">
        <v>80</v>
      </c>
      <c r="E5" s="7">
        <f t="shared" si="0"/>
        <v>9.1125000000000007</v>
      </c>
      <c r="F5" s="6">
        <f t="shared" si="1"/>
        <v>925</v>
      </c>
    </row>
    <row r="6" spans="1:6" ht="18.75">
      <c r="A6" s="39">
        <v>16</v>
      </c>
      <c r="B6" s="41" t="s">
        <v>23</v>
      </c>
      <c r="C6" s="2">
        <v>9</v>
      </c>
      <c r="D6" s="2">
        <v>81</v>
      </c>
      <c r="E6" s="7">
        <f t="shared" si="0"/>
        <v>9</v>
      </c>
      <c r="F6" s="6">
        <f t="shared" si="1"/>
        <v>913.58024691358025</v>
      </c>
    </row>
    <row r="7" spans="1:6" ht="18.75">
      <c r="A7" s="39">
        <v>10</v>
      </c>
      <c r="B7" s="41" t="s">
        <v>45</v>
      </c>
      <c r="C7" s="2">
        <v>9</v>
      </c>
      <c r="D7" s="2">
        <v>82</v>
      </c>
      <c r="E7" s="7">
        <f t="shared" si="0"/>
        <v>8.8902439024390247</v>
      </c>
      <c r="F7" s="6">
        <f t="shared" si="1"/>
        <v>902.43902439024396</v>
      </c>
    </row>
    <row r="8" spans="1:6" ht="18.75">
      <c r="A8" s="39">
        <v>11</v>
      </c>
      <c r="B8" s="42" t="s">
        <v>42</v>
      </c>
      <c r="C8" s="2">
        <v>9</v>
      </c>
      <c r="D8" s="2">
        <v>83</v>
      </c>
      <c r="E8" s="7">
        <f t="shared" si="0"/>
        <v>8.7831325301204828</v>
      </c>
      <c r="F8" s="6">
        <f t="shared" si="1"/>
        <v>891.56626506024111</v>
      </c>
    </row>
    <row r="9" spans="1:6" ht="18.75">
      <c r="A9" s="39">
        <v>45</v>
      </c>
      <c r="B9" s="41" t="s">
        <v>6</v>
      </c>
      <c r="C9" s="2">
        <v>9</v>
      </c>
      <c r="D9" s="2">
        <v>86</v>
      </c>
      <c r="E9" s="7">
        <f t="shared" si="0"/>
        <v>8.4767441860465116</v>
      </c>
      <c r="F9" s="6">
        <f t="shared" si="1"/>
        <v>860.46511627906978</v>
      </c>
    </row>
    <row r="10" spans="1:6" ht="18.75">
      <c r="A10" s="39">
        <v>5</v>
      </c>
      <c r="B10" s="41" t="s">
        <v>5</v>
      </c>
      <c r="C10" s="2">
        <v>9</v>
      </c>
      <c r="D10" s="2">
        <v>92</v>
      </c>
      <c r="E10" s="7">
        <f t="shared" si="0"/>
        <v>7.9239130434782608</v>
      </c>
      <c r="F10" s="6">
        <f t="shared" si="1"/>
        <v>804.34782608695662</v>
      </c>
    </row>
    <row r="11" spans="1:6" ht="18.75">
      <c r="A11" s="39">
        <v>7</v>
      </c>
      <c r="B11" s="41" t="s">
        <v>1</v>
      </c>
      <c r="C11" s="2">
        <v>9</v>
      </c>
      <c r="D11" s="2">
        <v>94</v>
      </c>
      <c r="E11" s="7">
        <f t="shared" si="0"/>
        <v>7.7553191489361701</v>
      </c>
      <c r="F11" s="6">
        <f t="shared" si="1"/>
        <v>787.23404255319144</v>
      </c>
    </row>
    <row r="12" spans="1:6" ht="18.75">
      <c r="A12" s="39">
        <v>19</v>
      </c>
      <c r="B12" s="41" t="s">
        <v>40</v>
      </c>
      <c r="C12" s="2">
        <v>9</v>
      </c>
      <c r="D12" s="2">
        <v>98</v>
      </c>
      <c r="E12" s="7">
        <f t="shared" si="0"/>
        <v>7.4387755102040813</v>
      </c>
      <c r="F12" s="6">
        <f t="shared" si="1"/>
        <v>755.10204081632651</v>
      </c>
    </row>
    <row r="13" spans="1:6" ht="18.75">
      <c r="A13" s="39">
        <v>18</v>
      </c>
      <c r="B13" s="41" t="s">
        <v>35</v>
      </c>
      <c r="C13" s="2">
        <v>9</v>
      </c>
      <c r="D13" s="2">
        <v>99</v>
      </c>
      <c r="E13" s="7">
        <f t="shared" si="0"/>
        <v>7.3636363636363633</v>
      </c>
      <c r="F13" s="6">
        <f t="shared" si="1"/>
        <v>747.47474747474746</v>
      </c>
    </row>
    <row r="14" spans="1:6" ht="18.75">
      <c r="A14" s="39">
        <v>17</v>
      </c>
      <c r="B14" s="41" t="s">
        <v>32</v>
      </c>
      <c r="C14" s="2">
        <v>9</v>
      </c>
      <c r="D14" s="2">
        <v>107</v>
      </c>
      <c r="E14" s="7">
        <f t="shared" si="0"/>
        <v>6.8130841121495331</v>
      </c>
      <c r="F14" s="6">
        <f t="shared" si="1"/>
        <v>691.58878504672907</v>
      </c>
    </row>
    <row r="15" spans="1:6" ht="18.75">
      <c r="A15" s="39">
        <v>29</v>
      </c>
      <c r="B15" s="41" t="s">
        <v>30</v>
      </c>
      <c r="C15" s="2">
        <v>9</v>
      </c>
      <c r="D15" s="2">
        <v>109</v>
      </c>
      <c r="E15" s="7">
        <f t="shared" si="0"/>
        <v>6.6880733944954125</v>
      </c>
      <c r="F15" s="6">
        <f t="shared" si="1"/>
        <v>678.89908256880733</v>
      </c>
    </row>
    <row r="16" spans="1:6" ht="18.75">
      <c r="A16" s="39">
        <v>20</v>
      </c>
      <c r="B16" s="42" t="s">
        <v>43</v>
      </c>
      <c r="C16" s="2">
        <v>9</v>
      </c>
      <c r="D16" s="2">
        <v>118</v>
      </c>
      <c r="E16" s="7">
        <f t="shared" si="0"/>
        <v>6.1779661016949152</v>
      </c>
      <c r="F16" s="6">
        <f t="shared" si="1"/>
        <v>627.11864406779659</v>
      </c>
    </row>
    <row r="17" spans="1:6" ht="18.75">
      <c r="A17" s="39">
        <v>30</v>
      </c>
      <c r="B17" s="41" t="s">
        <v>33</v>
      </c>
      <c r="C17" s="2">
        <v>9</v>
      </c>
      <c r="D17" s="2">
        <v>154</v>
      </c>
      <c r="E17" s="7">
        <f t="shared" si="0"/>
        <v>4.7337662337662341</v>
      </c>
      <c r="F17" s="6">
        <f t="shared" si="1"/>
        <v>480.51948051948057</v>
      </c>
    </row>
    <row r="18" spans="1:6" ht="18.75">
      <c r="A18" s="39">
        <v>33</v>
      </c>
      <c r="B18" s="41" t="s">
        <v>8</v>
      </c>
      <c r="C18" s="2">
        <v>9</v>
      </c>
      <c r="D18" s="2">
        <v>209</v>
      </c>
      <c r="E18" s="7">
        <f t="shared" si="0"/>
        <v>3.4880382775119618</v>
      </c>
      <c r="F18" s="6">
        <f t="shared" si="1"/>
        <v>354.06698564593307</v>
      </c>
    </row>
    <row r="19" spans="1:6" ht="18.75">
      <c r="A19" s="39">
        <v>1</v>
      </c>
      <c r="B19" s="41" t="s">
        <v>37</v>
      </c>
      <c r="C19" s="2">
        <v>0</v>
      </c>
      <c r="D19" s="2">
        <v>0</v>
      </c>
      <c r="E19" s="43">
        <v>0</v>
      </c>
      <c r="F19" s="6">
        <f t="shared" si="1"/>
        <v>0</v>
      </c>
    </row>
    <row r="20" spans="1:6" ht="18.75">
      <c r="A20" s="39">
        <v>3</v>
      </c>
      <c r="B20" s="41" t="s">
        <v>4</v>
      </c>
      <c r="C20" s="2">
        <v>0</v>
      </c>
      <c r="D20" s="2">
        <v>0</v>
      </c>
      <c r="E20" s="43">
        <v>0</v>
      </c>
      <c r="F20" s="6">
        <v>0</v>
      </c>
    </row>
    <row r="21" spans="1:6" ht="18.75">
      <c r="A21" s="39">
        <v>13</v>
      </c>
      <c r="B21" s="41" t="s">
        <v>3</v>
      </c>
      <c r="C21" s="2">
        <v>0</v>
      </c>
      <c r="D21" s="2">
        <v>0</v>
      </c>
      <c r="E21" s="43">
        <v>0</v>
      </c>
      <c r="F21" s="6">
        <v>0</v>
      </c>
    </row>
    <row r="22" spans="1:6" ht="18.75">
      <c r="A22" s="39">
        <v>15</v>
      </c>
      <c r="B22" s="41" t="s">
        <v>39</v>
      </c>
      <c r="C22" s="2">
        <v>0</v>
      </c>
      <c r="D22" s="2">
        <v>0</v>
      </c>
      <c r="E22" s="43">
        <v>0</v>
      </c>
      <c r="F22" s="6">
        <v>0</v>
      </c>
    </row>
    <row r="23" spans="1:6" ht="18.75">
      <c r="A23" s="39">
        <v>21</v>
      </c>
      <c r="B23" s="41" t="s">
        <v>2</v>
      </c>
      <c r="C23" s="2">
        <v>9</v>
      </c>
      <c r="D23" s="2">
        <v>0</v>
      </c>
      <c r="E23" s="43">
        <v>0</v>
      </c>
      <c r="F23" s="6">
        <f>1000*E23/MAX($E$4:$E$29)</f>
        <v>0</v>
      </c>
    </row>
    <row r="24" spans="1:6" ht="18.75">
      <c r="A24" s="39">
        <v>22</v>
      </c>
      <c r="B24" s="41" t="s">
        <v>34</v>
      </c>
      <c r="C24" s="2">
        <v>9</v>
      </c>
      <c r="D24" s="2">
        <v>0</v>
      </c>
      <c r="E24" s="43">
        <v>0</v>
      </c>
      <c r="F24" s="6">
        <f>1000*E24/MAX($E$4:$E$29)</f>
        <v>0</v>
      </c>
    </row>
    <row r="25" spans="1:6" ht="18.75">
      <c r="A25" s="39">
        <v>25</v>
      </c>
      <c r="B25" s="41" t="s">
        <v>36</v>
      </c>
      <c r="C25" s="2">
        <v>9</v>
      </c>
      <c r="D25" s="2">
        <v>0</v>
      </c>
      <c r="E25" s="7">
        <v>0</v>
      </c>
      <c r="F25" s="6">
        <f>1000*E25/MAX($E$4:$E$29)</f>
        <v>0</v>
      </c>
    </row>
    <row r="26" spans="1:6" ht="18.75">
      <c r="A26" s="39">
        <v>28</v>
      </c>
      <c r="B26" s="41" t="s">
        <v>38</v>
      </c>
      <c r="C26" s="2">
        <v>9</v>
      </c>
      <c r="D26" s="2">
        <v>0</v>
      </c>
      <c r="E26" s="7">
        <v>0</v>
      </c>
      <c r="F26" s="6">
        <f>1000*E26/MAX($E$4:$E$29)</f>
        <v>0</v>
      </c>
    </row>
    <row r="27" spans="1:6" ht="18.75">
      <c r="A27" s="39">
        <v>49</v>
      </c>
      <c r="B27" s="41" t="s">
        <v>7</v>
      </c>
      <c r="C27" s="2">
        <v>9</v>
      </c>
      <c r="D27" s="2">
        <v>0</v>
      </c>
      <c r="E27" s="43">
        <v>0</v>
      </c>
      <c r="F27" s="6">
        <f>1000*E27/MAX($E$4:$E$29)</f>
        <v>0</v>
      </c>
    </row>
  </sheetData>
  <sortState ref="A4:F27">
    <sortCondition descending="1" ref="F3"/>
  </sortState>
  <conditionalFormatting sqref="C4:C27">
    <cfRule type="cellIs" dxfId="1" priority="1" operator="lessThan">
      <formula>9</formula>
    </cfRule>
  </conditionalFormatting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27"/>
  <sheetViews>
    <sheetView view="pageBreakPreview" zoomScale="60" zoomScaleNormal="100" workbookViewId="0">
      <selection activeCell="F10" sqref="F10"/>
    </sheetView>
  </sheetViews>
  <sheetFormatPr defaultRowHeight="18"/>
  <cols>
    <col min="1" max="1" width="5.42578125" style="8" bestFit="1" customWidth="1"/>
    <col min="2" max="2" width="26.7109375" style="8" bestFit="1" customWidth="1"/>
    <col min="3" max="3" width="18.28515625" style="8" customWidth="1"/>
    <col min="4" max="4" width="18" style="8" customWidth="1"/>
    <col min="5" max="5" width="11.7109375" style="8" customWidth="1"/>
    <col min="6" max="6" width="15.42578125" style="8" bestFit="1" customWidth="1"/>
    <col min="7" max="16384" width="9.140625" style="8"/>
  </cols>
  <sheetData>
    <row r="1" spans="1:6" ht="19.5">
      <c r="C1" s="40" t="s">
        <v>19</v>
      </c>
    </row>
    <row r="2" spans="1:6">
      <c r="C2" s="10"/>
    </row>
    <row r="3" spans="1:6" ht="54">
      <c r="A3" s="18" t="s">
        <v>13</v>
      </c>
      <c r="B3" s="18" t="s">
        <v>0</v>
      </c>
      <c r="C3" s="12" t="s">
        <v>14</v>
      </c>
      <c r="D3" s="12" t="s">
        <v>15</v>
      </c>
      <c r="E3" s="12" t="s">
        <v>17</v>
      </c>
      <c r="F3" s="12" t="s">
        <v>16</v>
      </c>
    </row>
    <row r="4" spans="1:6" ht="18.75">
      <c r="A4" s="39">
        <v>23</v>
      </c>
      <c r="B4" s="13" t="str">
        <f>VLOOKUP(A4,Kopsavilkums!$A$4:$B$28,2,FALSE)</f>
        <v>Raido Paimre</v>
      </c>
      <c r="C4" s="14">
        <v>5</v>
      </c>
      <c r="D4" s="14">
        <v>42</v>
      </c>
      <c r="E4" s="20">
        <f t="shared" ref="E4:E24" si="0">C4^3/D4</f>
        <v>2.9761904761904763</v>
      </c>
      <c r="F4" s="15">
        <f t="shared" ref="F4:F27" si="1">1000*E4/MAX($E$4:$E$27)</f>
        <v>1000</v>
      </c>
    </row>
    <row r="5" spans="1:6" ht="18.75">
      <c r="A5" s="39">
        <v>11</v>
      </c>
      <c r="B5" s="13" t="str">
        <f>VLOOKUP(A5,Kopsavilkums!$A$4:$B$20,2,FALSE)</f>
        <v>Dmitrij Aneicik</v>
      </c>
      <c r="C5" s="14">
        <v>5</v>
      </c>
      <c r="D5" s="14">
        <v>51</v>
      </c>
      <c r="E5" s="20">
        <f t="shared" si="0"/>
        <v>2.4509803921568629</v>
      </c>
      <c r="F5" s="15">
        <f t="shared" si="1"/>
        <v>823.52941176470586</v>
      </c>
    </row>
    <row r="6" spans="1:6" ht="18.75">
      <c r="A6" s="39">
        <v>5</v>
      </c>
      <c r="B6" s="13" t="str">
        <f>VLOOKUP(A6,Kopsavilkums!$A$4:$B$20,2,FALSE)</f>
        <v>Raimondas Pundinas</v>
      </c>
      <c r="C6" s="14">
        <v>5</v>
      </c>
      <c r="D6" s="14">
        <v>52</v>
      </c>
      <c r="E6" s="20">
        <f t="shared" si="0"/>
        <v>2.4038461538461537</v>
      </c>
      <c r="F6" s="15">
        <f t="shared" si="1"/>
        <v>807.69230769230762</v>
      </c>
    </row>
    <row r="7" spans="1:6" ht="18.75">
      <c r="A7" s="39">
        <v>4</v>
      </c>
      <c r="B7" s="13" t="str">
        <f>VLOOKUP(A7,Kopsavilkums!$A$4:$B$20,2,FALSE)</f>
        <v>Paulius Burcikas</v>
      </c>
      <c r="C7" s="14">
        <v>5</v>
      </c>
      <c r="D7" s="14">
        <v>54</v>
      </c>
      <c r="E7" s="20">
        <f t="shared" si="0"/>
        <v>2.3148148148148149</v>
      </c>
      <c r="F7" s="15">
        <f t="shared" si="1"/>
        <v>777.77777777777771</v>
      </c>
    </row>
    <row r="8" spans="1:6" ht="18.75">
      <c r="A8" s="39">
        <v>45</v>
      </c>
      <c r="B8" s="13" t="str">
        <f>VLOOKUP(A8,Kopsavilkums!$A$4:$B$28,2,FALSE)</f>
        <v>Saulius Kavaliukas</v>
      </c>
      <c r="C8" s="14">
        <v>5</v>
      </c>
      <c r="D8" s="14">
        <v>55</v>
      </c>
      <c r="E8" s="20">
        <f t="shared" si="0"/>
        <v>2.2727272727272729</v>
      </c>
      <c r="F8" s="15">
        <f t="shared" si="1"/>
        <v>763.63636363636374</v>
      </c>
    </row>
    <row r="9" spans="1:6" ht="18.75">
      <c r="A9" s="39">
        <v>16</v>
      </c>
      <c r="B9" s="13" t="str">
        <f>VLOOKUP(A9,Kopsavilkums!$A$4:$B$20,2,FALSE)</f>
        <v>Andrus Rebane</v>
      </c>
      <c r="C9" s="14">
        <v>5</v>
      </c>
      <c r="D9" s="14">
        <v>56</v>
      </c>
      <c r="E9" s="20">
        <f t="shared" si="0"/>
        <v>2.2321428571428572</v>
      </c>
      <c r="F9" s="15">
        <f t="shared" si="1"/>
        <v>750</v>
      </c>
    </row>
    <row r="10" spans="1:6" ht="18.75">
      <c r="A10" s="39">
        <v>18</v>
      </c>
      <c r="B10" s="13" t="str">
        <f>VLOOKUP(A10,Kopsavilkums!$A$4:$B$20,2,FALSE)</f>
        <v>Sven Solovjov</v>
      </c>
      <c r="C10" s="14">
        <v>5</v>
      </c>
      <c r="D10" s="14">
        <v>57</v>
      </c>
      <c r="E10" s="20">
        <f t="shared" si="0"/>
        <v>2.192982456140351</v>
      </c>
      <c r="F10" s="15">
        <f t="shared" si="1"/>
        <v>736.84210526315792</v>
      </c>
    </row>
    <row r="11" spans="1:6" ht="18.75">
      <c r="A11" s="39">
        <v>30</v>
      </c>
      <c r="B11" s="13" t="str">
        <f>VLOOKUP(A11,Kopsavilkums!$A$4:$B$28,2,FALSE)</f>
        <v>Atis Garklāvs</v>
      </c>
      <c r="C11" s="14">
        <v>5</v>
      </c>
      <c r="D11" s="14">
        <v>61</v>
      </c>
      <c r="E11" s="20">
        <f t="shared" si="0"/>
        <v>2.0491803278688523</v>
      </c>
      <c r="F11" s="15">
        <f t="shared" si="1"/>
        <v>688.52459016393425</v>
      </c>
    </row>
    <row r="12" spans="1:6" ht="18.75">
      <c r="A12" s="39">
        <v>7</v>
      </c>
      <c r="B12" s="13" t="str">
        <f>VLOOKUP(A12,Kopsavilkums!$A$4:$B$20,2,FALSE)</f>
        <v>Krišjānis Sietiņš</v>
      </c>
      <c r="C12" s="14">
        <v>5</v>
      </c>
      <c r="D12" s="14">
        <v>67</v>
      </c>
      <c r="E12" s="20">
        <f t="shared" si="0"/>
        <v>1.8656716417910448</v>
      </c>
      <c r="F12" s="15">
        <f t="shared" si="1"/>
        <v>626.86567164179098</v>
      </c>
    </row>
    <row r="13" spans="1:6" ht="18.75">
      <c r="A13" s="39">
        <v>20</v>
      </c>
      <c r="B13" s="13" t="str">
        <f>VLOOKUP(A13,Kopsavilkums!$A$4:$B$20,2,FALSE)</f>
        <v>Henri Valdmann</v>
      </c>
      <c r="C13" s="14">
        <v>5</v>
      </c>
      <c r="D13" s="14">
        <v>67</v>
      </c>
      <c r="E13" s="20">
        <f t="shared" si="0"/>
        <v>1.8656716417910448</v>
      </c>
      <c r="F13" s="15">
        <f t="shared" si="1"/>
        <v>626.86567164179098</v>
      </c>
    </row>
    <row r="14" spans="1:6" ht="18.75">
      <c r="A14" s="39">
        <v>22</v>
      </c>
      <c r="B14" s="13" t="str">
        <f>VLOOKUP(A14,Kopsavilkums!$A$4:$B$28,2,FALSE)</f>
        <v>Taniel Vares</v>
      </c>
      <c r="C14" s="14">
        <v>5</v>
      </c>
      <c r="D14" s="14">
        <v>67</v>
      </c>
      <c r="E14" s="20">
        <f t="shared" si="0"/>
        <v>1.8656716417910448</v>
      </c>
      <c r="F14" s="15">
        <f t="shared" si="1"/>
        <v>626.86567164179098</v>
      </c>
    </row>
    <row r="15" spans="1:6" ht="18.75">
      <c r="A15" s="39">
        <v>19</v>
      </c>
      <c r="B15" s="13" t="str">
        <f>VLOOKUP(A15,Kopsavilkums!$A$4:$B$20,2,FALSE)</f>
        <v>Jaanus Luberg</v>
      </c>
      <c r="C15" s="14">
        <v>5</v>
      </c>
      <c r="D15" s="14">
        <v>71</v>
      </c>
      <c r="E15" s="20">
        <f t="shared" si="0"/>
        <v>1.7605633802816902</v>
      </c>
      <c r="F15" s="15">
        <f t="shared" si="1"/>
        <v>591.54929577464793</v>
      </c>
    </row>
    <row r="16" spans="1:6" ht="18.75">
      <c r="A16" s="39">
        <v>10</v>
      </c>
      <c r="B16" s="13" t="str">
        <f>VLOOKUP(A16,Kopsavilkums!$A$4:$B$20,2,FALSE)</f>
        <v>Kęstas Moncys</v>
      </c>
      <c r="C16" s="14">
        <v>5</v>
      </c>
      <c r="D16" s="14">
        <v>73</v>
      </c>
      <c r="E16" s="20">
        <f t="shared" si="0"/>
        <v>1.7123287671232876</v>
      </c>
      <c r="F16" s="15">
        <f t="shared" si="1"/>
        <v>575.34246575342468</v>
      </c>
    </row>
    <row r="17" spans="1:6" ht="18.75">
      <c r="A17" s="39">
        <v>29</v>
      </c>
      <c r="B17" s="13" t="str">
        <f>VLOOKUP(A17,Kopsavilkums!$A$4:$B$28,2,FALSE)</f>
        <v>Roberts Onkelis</v>
      </c>
      <c r="C17" s="14">
        <v>5</v>
      </c>
      <c r="D17" s="14">
        <v>78</v>
      </c>
      <c r="E17" s="20">
        <f t="shared" si="0"/>
        <v>1.6025641025641026</v>
      </c>
      <c r="F17" s="15">
        <f t="shared" si="1"/>
        <v>538.46153846153845</v>
      </c>
    </row>
    <row r="18" spans="1:6" ht="18.75">
      <c r="A18" s="39">
        <v>21</v>
      </c>
      <c r="B18" s="13" t="str">
        <f>VLOOKUP(A18,Kopsavilkums!$A$4:$B$28,2,FALSE)</f>
        <v>Aigars Briune</v>
      </c>
      <c r="C18" s="14">
        <v>5</v>
      </c>
      <c r="D18" s="14">
        <v>96</v>
      </c>
      <c r="E18" s="20">
        <f t="shared" si="0"/>
        <v>1.3020833333333333</v>
      </c>
      <c r="F18" s="15">
        <f t="shared" si="1"/>
        <v>437.49999999999994</v>
      </c>
    </row>
    <row r="19" spans="1:6" ht="18.75">
      <c r="A19" s="39">
        <v>17</v>
      </c>
      <c r="B19" s="13" t="str">
        <f>VLOOKUP(A19,Kopsavilkums!$A$4:$B$20,2,FALSE)</f>
        <v>Ülo Miil</v>
      </c>
      <c r="C19" s="14">
        <v>5</v>
      </c>
      <c r="D19" s="14">
        <v>99</v>
      </c>
      <c r="E19" s="20">
        <f t="shared" si="0"/>
        <v>1.2626262626262625</v>
      </c>
      <c r="F19" s="15">
        <f t="shared" si="1"/>
        <v>424.24242424242419</v>
      </c>
    </row>
    <row r="20" spans="1:6" ht="18.75">
      <c r="A20" s="39">
        <v>13</v>
      </c>
      <c r="B20" s="13" t="e">
        <f>VLOOKUP(A20,Kopsavilkums!$A$4:$B$20,2,FALSE)</f>
        <v>#N/A</v>
      </c>
      <c r="C20" s="14">
        <v>5</v>
      </c>
      <c r="D20" s="14">
        <v>106</v>
      </c>
      <c r="E20" s="20">
        <f t="shared" si="0"/>
        <v>1.179245283018868</v>
      </c>
      <c r="F20" s="15">
        <f t="shared" si="1"/>
        <v>396.22641509433959</v>
      </c>
    </row>
    <row r="21" spans="1:6" ht="18.75">
      <c r="A21" s="39">
        <v>33</v>
      </c>
      <c r="B21" s="13" t="str">
        <f>VLOOKUP(A21,Kopsavilkums!$A$4:$B$28,2,FALSE)</f>
        <v>Artis Treikmanis</v>
      </c>
      <c r="C21" s="14">
        <v>5</v>
      </c>
      <c r="D21" s="14">
        <v>125</v>
      </c>
      <c r="E21" s="20">
        <f t="shared" si="0"/>
        <v>1</v>
      </c>
      <c r="F21" s="15">
        <f t="shared" si="1"/>
        <v>336</v>
      </c>
    </row>
    <row r="22" spans="1:6" ht="18.75">
      <c r="A22" s="39">
        <v>28</v>
      </c>
      <c r="B22" s="13" t="str">
        <f>VLOOKUP(A22,Kopsavilkums!$A$4:$B$28,2,FALSE)</f>
        <v>Valdis Brokāns</v>
      </c>
      <c r="C22" s="14">
        <v>5</v>
      </c>
      <c r="D22" s="14">
        <v>130</v>
      </c>
      <c r="E22" s="20">
        <f t="shared" si="0"/>
        <v>0.96153846153846156</v>
      </c>
      <c r="F22" s="15">
        <f t="shared" si="1"/>
        <v>323.07692307692309</v>
      </c>
    </row>
    <row r="23" spans="1:6" ht="18.75">
      <c r="A23" s="39">
        <v>49</v>
      </c>
      <c r="B23" s="13" t="str">
        <f>VLOOKUP(A23,Kopsavilkums!$A$4:$B$28,2,FALSE)</f>
        <v>Normans Graustiņš</v>
      </c>
      <c r="C23" s="14">
        <v>5</v>
      </c>
      <c r="D23" s="14">
        <v>137</v>
      </c>
      <c r="E23" s="20">
        <f t="shared" si="0"/>
        <v>0.91240875912408759</v>
      </c>
      <c r="F23" s="15">
        <f t="shared" si="1"/>
        <v>306.56934306569343</v>
      </c>
    </row>
    <row r="24" spans="1:6" ht="18.75">
      <c r="A24" s="39">
        <v>3</v>
      </c>
      <c r="B24" s="13" t="e">
        <f>VLOOKUP(A24,Kopsavilkums!$A$4:$B$20,2,FALSE)</f>
        <v>#N/A</v>
      </c>
      <c r="C24" s="14">
        <v>4</v>
      </c>
      <c r="D24" s="14">
        <v>81</v>
      </c>
      <c r="E24" s="20">
        <f t="shared" si="0"/>
        <v>0.79012345679012341</v>
      </c>
      <c r="F24" s="15">
        <f t="shared" si="1"/>
        <v>265.48148148148147</v>
      </c>
    </row>
    <row r="25" spans="1:6" ht="18.75">
      <c r="A25" s="39">
        <v>1</v>
      </c>
      <c r="B25" s="13" t="e">
        <f>VLOOKUP(A25,Kopsavilkums!$A$4:$B$20,2,FALSE)</f>
        <v>#N/A</v>
      </c>
      <c r="C25" s="14">
        <v>0</v>
      </c>
      <c r="D25" s="14">
        <v>0</v>
      </c>
      <c r="E25" s="38">
        <v>0</v>
      </c>
      <c r="F25" s="15">
        <f t="shared" si="1"/>
        <v>0</v>
      </c>
    </row>
    <row r="26" spans="1:6" ht="18.75">
      <c r="A26" s="39">
        <v>15</v>
      </c>
      <c r="B26" s="13" t="e">
        <f>VLOOKUP(A26,Kopsavilkums!$A$4:$B$20,2,FALSE)</f>
        <v>#N/A</v>
      </c>
      <c r="C26" s="14">
        <v>0</v>
      </c>
      <c r="D26" s="14">
        <v>0</v>
      </c>
      <c r="E26" s="38">
        <v>0</v>
      </c>
      <c r="F26" s="15">
        <f t="shared" si="1"/>
        <v>0</v>
      </c>
    </row>
    <row r="27" spans="1:6" ht="18.75">
      <c r="A27" s="39">
        <v>25</v>
      </c>
      <c r="B27" s="13" t="str">
        <f>VLOOKUP(A27,Kopsavilkums!$A$4:$B$28,2,FALSE)</f>
        <v>Igors Beļajevs</v>
      </c>
      <c r="C27" s="14">
        <v>5</v>
      </c>
      <c r="D27" s="14">
        <v>0</v>
      </c>
      <c r="E27" s="38">
        <v>0</v>
      </c>
      <c r="F27" s="15">
        <f t="shared" si="1"/>
        <v>0</v>
      </c>
    </row>
  </sheetData>
  <sortState ref="A4:F27">
    <sortCondition descending="1" ref="F4"/>
  </sortState>
  <conditionalFormatting sqref="C4:C27">
    <cfRule type="cellIs" dxfId="0" priority="1" operator="lessThan">
      <formula>9</formula>
    </cfRule>
  </conditionalFormatting>
  <pageMargins left="0.7" right="0.7" top="0.75" bottom="0.75" header="0.3" footer="0.3"/>
  <pageSetup paperSize="9" scale="9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7"/>
  <sheetViews>
    <sheetView topLeftCell="A2" zoomScaleNormal="100" workbookViewId="0">
      <selection activeCell="D3" sqref="D3"/>
    </sheetView>
  </sheetViews>
  <sheetFormatPr defaultRowHeight="18"/>
  <cols>
    <col min="1" max="1" width="4.42578125" style="8" bestFit="1" customWidth="1"/>
    <col min="2" max="2" width="26.7109375" style="8" bestFit="1" customWidth="1"/>
    <col min="3" max="3" width="18.28515625" style="8" customWidth="1"/>
    <col min="4" max="4" width="16.7109375" style="8" customWidth="1"/>
    <col min="5" max="5" width="38.42578125" style="8" customWidth="1"/>
    <col min="6" max="6" width="9.140625" style="8"/>
    <col min="7" max="7" width="9.28515625" style="8" bestFit="1" customWidth="1"/>
    <col min="8" max="16384" width="9.140625" style="8"/>
  </cols>
  <sheetData>
    <row r="1" spans="1:7">
      <c r="C1" s="9" t="s">
        <v>24</v>
      </c>
    </row>
    <row r="2" spans="1:7">
      <c r="C2" s="10"/>
    </row>
    <row r="3" spans="1:7" ht="36">
      <c r="A3" s="11" t="s">
        <v>13</v>
      </c>
      <c r="B3" s="17" t="s">
        <v>25</v>
      </c>
      <c r="C3" s="16" t="s">
        <v>27</v>
      </c>
      <c r="D3" s="16" t="s">
        <v>26</v>
      </c>
    </row>
    <row r="4" spans="1:7">
      <c r="A4" s="29">
        <v>3</v>
      </c>
      <c r="B4" s="30" t="s">
        <v>4</v>
      </c>
      <c r="C4" s="14">
        <v>1</v>
      </c>
      <c r="D4" s="15">
        <f t="shared" ref="D4:D27" si="0">IF(C4=3,$G$6,IF(C4=2,$G$5,IF(C4=1,$G$4,0)))</f>
        <v>200</v>
      </c>
      <c r="E4" s="13"/>
      <c r="G4" s="8">
        <v>200</v>
      </c>
    </row>
    <row r="5" spans="1:7">
      <c r="A5" s="29">
        <v>4</v>
      </c>
      <c r="B5" s="30" t="s">
        <v>31</v>
      </c>
      <c r="C5" s="14">
        <v>1</v>
      </c>
      <c r="D5" s="15">
        <f t="shared" si="0"/>
        <v>200</v>
      </c>
      <c r="E5" s="13"/>
      <c r="G5" s="8">
        <v>100</v>
      </c>
    </row>
    <row r="6" spans="1:7">
      <c r="A6" s="29">
        <v>5</v>
      </c>
      <c r="B6" s="30" t="s">
        <v>5</v>
      </c>
      <c r="C6" s="14">
        <v>1</v>
      </c>
      <c r="D6" s="15">
        <f t="shared" si="0"/>
        <v>200</v>
      </c>
      <c r="E6" s="13"/>
      <c r="G6" s="8">
        <v>50</v>
      </c>
    </row>
    <row r="7" spans="1:7">
      <c r="A7" s="29">
        <v>7</v>
      </c>
      <c r="B7" s="30" t="s">
        <v>1</v>
      </c>
      <c r="C7" s="14">
        <v>1</v>
      </c>
      <c r="D7" s="15">
        <f t="shared" si="0"/>
        <v>200</v>
      </c>
      <c r="E7" s="13"/>
    </row>
    <row r="8" spans="1:7">
      <c r="A8" s="29">
        <v>10</v>
      </c>
      <c r="B8" s="30" t="s">
        <v>45</v>
      </c>
      <c r="C8" s="14">
        <v>1</v>
      </c>
      <c r="D8" s="15">
        <f t="shared" si="0"/>
        <v>200</v>
      </c>
      <c r="E8" s="13"/>
    </row>
    <row r="9" spans="1:7">
      <c r="A9" s="29">
        <v>11</v>
      </c>
      <c r="B9" s="31" t="s">
        <v>42</v>
      </c>
      <c r="C9" s="14">
        <v>1</v>
      </c>
      <c r="D9" s="15">
        <f t="shared" si="0"/>
        <v>200</v>
      </c>
      <c r="E9" s="13"/>
    </row>
    <row r="10" spans="1:7">
      <c r="A10" s="29">
        <v>13</v>
      </c>
      <c r="B10" s="30" t="s">
        <v>3</v>
      </c>
      <c r="C10" s="14">
        <v>1</v>
      </c>
      <c r="D10" s="15">
        <f t="shared" si="0"/>
        <v>200</v>
      </c>
      <c r="E10" s="13"/>
    </row>
    <row r="11" spans="1:7">
      <c r="A11" s="29">
        <v>16</v>
      </c>
      <c r="B11" s="30" t="s">
        <v>23</v>
      </c>
      <c r="C11" s="14">
        <v>1</v>
      </c>
      <c r="D11" s="15">
        <f t="shared" si="0"/>
        <v>200</v>
      </c>
      <c r="E11" s="13"/>
    </row>
    <row r="12" spans="1:7">
      <c r="A12" s="29">
        <v>17</v>
      </c>
      <c r="B12" s="30" t="s">
        <v>32</v>
      </c>
      <c r="C12" s="14">
        <v>1</v>
      </c>
      <c r="D12" s="15">
        <f t="shared" si="0"/>
        <v>200</v>
      </c>
      <c r="E12" s="13"/>
    </row>
    <row r="13" spans="1:7">
      <c r="A13" s="29">
        <v>19</v>
      </c>
      <c r="B13" s="30" t="s">
        <v>40</v>
      </c>
      <c r="C13" s="14">
        <v>1</v>
      </c>
      <c r="D13" s="15">
        <f t="shared" si="0"/>
        <v>200</v>
      </c>
      <c r="E13" s="13"/>
    </row>
    <row r="14" spans="1:7">
      <c r="A14" s="29">
        <v>20</v>
      </c>
      <c r="B14" s="31" t="s">
        <v>43</v>
      </c>
      <c r="C14" s="14">
        <v>1</v>
      </c>
      <c r="D14" s="15">
        <f t="shared" si="0"/>
        <v>200</v>
      </c>
      <c r="E14" s="13"/>
    </row>
    <row r="15" spans="1:7">
      <c r="A15" s="29">
        <v>21</v>
      </c>
      <c r="B15" s="30" t="s">
        <v>2</v>
      </c>
      <c r="C15" s="14">
        <v>1</v>
      </c>
      <c r="D15" s="14">
        <f t="shared" si="0"/>
        <v>200</v>
      </c>
      <c r="E15" s="13"/>
    </row>
    <row r="16" spans="1:7">
      <c r="A16" s="29">
        <v>22</v>
      </c>
      <c r="B16" s="30" t="s">
        <v>34</v>
      </c>
      <c r="C16" s="14">
        <v>1</v>
      </c>
      <c r="D16" s="14">
        <f t="shared" si="0"/>
        <v>200</v>
      </c>
      <c r="E16" s="13"/>
    </row>
    <row r="17" spans="1:5">
      <c r="A17" s="29">
        <v>23</v>
      </c>
      <c r="B17" s="30" t="s">
        <v>22</v>
      </c>
      <c r="C17" s="14">
        <v>1</v>
      </c>
      <c r="D17" s="14">
        <f t="shared" si="0"/>
        <v>200</v>
      </c>
      <c r="E17" s="13"/>
    </row>
    <row r="18" spans="1:5">
      <c r="A18" s="29">
        <v>29</v>
      </c>
      <c r="B18" s="30" t="s">
        <v>30</v>
      </c>
      <c r="C18" s="14">
        <v>1</v>
      </c>
      <c r="D18" s="14">
        <f t="shared" si="0"/>
        <v>200</v>
      </c>
      <c r="E18" s="13"/>
    </row>
    <row r="19" spans="1:5">
      <c r="A19" s="29">
        <v>30</v>
      </c>
      <c r="B19" s="30" t="s">
        <v>33</v>
      </c>
      <c r="C19" s="14">
        <v>1</v>
      </c>
      <c r="D19" s="14">
        <f t="shared" si="0"/>
        <v>200</v>
      </c>
      <c r="E19" s="13"/>
    </row>
    <row r="20" spans="1:5">
      <c r="A20" s="29">
        <v>33</v>
      </c>
      <c r="B20" s="30" t="s">
        <v>8</v>
      </c>
      <c r="C20" s="14">
        <v>1</v>
      </c>
      <c r="D20" s="14">
        <f t="shared" si="0"/>
        <v>200</v>
      </c>
      <c r="E20" s="13"/>
    </row>
    <row r="21" spans="1:5">
      <c r="A21" s="29">
        <v>45</v>
      </c>
      <c r="B21" s="30" t="s">
        <v>6</v>
      </c>
      <c r="C21" s="14">
        <v>1</v>
      </c>
      <c r="D21" s="14">
        <f t="shared" si="0"/>
        <v>200</v>
      </c>
      <c r="E21" s="13"/>
    </row>
    <row r="22" spans="1:5">
      <c r="A22" s="29">
        <v>49</v>
      </c>
      <c r="B22" s="30" t="s">
        <v>7</v>
      </c>
      <c r="C22" s="14">
        <v>1</v>
      </c>
      <c r="D22" s="14">
        <f t="shared" si="0"/>
        <v>200</v>
      </c>
      <c r="E22" s="13"/>
    </row>
    <row r="23" spans="1:5">
      <c r="A23" s="29">
        <v>18</v>
      </c>
      <c r="B23" s="30" t="s">
        <v>35</v>
      </c>
      <c r="C23" s="14">
        <v>2</v>
      </c>
      <c r="D23" s="15">
        <f t="shared" si="0"/>
        <v>100</v>
      </c>
      <c r="E23" s="13"/>
    </row>
    <row r="24" spans="1:5">
      <c r="A24" s="29">
        <v>1</v>
      </c>
      <c r="B24" s="30" t="s">
        <v>37</v>
      </c>
      <c r="C24" s="14">
        <v>0</v>
      </c>
      <c r="D24" s="15">
        <f t="shared" si="0"/>
        <v>0</v>
      </c>
      <c r="E24" s="13"/>
    </row>
    <row r="25" spans="1:5">
      <c r="A25" s="29">
        <v>15</v>
      </c>
      <c r="B25" s="30" t="s">
        <v>39</v>
      </c>
      <c r="C25" s="14">
        <v>0</v>
      </c>
      <c r="D25" s="15">
        <f t="shared" si="0"/>
        <v>0</v>
      </c>
      <c r="E25" s="13"/>
    </row>
    <row r="26" spans="1:5">
      <c r="A26" s="29">
        <v>25</v>
      </c>
      <c r="B26" s="30" t="s">
        <v>36</v>
      </c>
      <c r="C26" s="14">
        <v>0</v>
      </c>
      <c r="D26" s="14">
        <f t="shared" si="0"/>
        <v>0</v>
      </c>
      <c r="E26" s="13"/>
    </row>
    <row r="27" spans="1:5">
      <c r="A27" s="29">
        <v>28</v>
      </c>
      <c r="B27" s="30" t="s">
        <v>38</v>
      </c>
      <c r="C27" s="14">
        <v>0</v>
      </c>
      <c r="D27" s="14">
        <f t="shared" si="0"/>
        <v>0</v>
      </c>
      <c r="E27" s="13"/>
    </row>
  </sheetData>
  <sortState ref="A4:D27">
    <sortCondition descending="1" ref="D4"/>
  </sortState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D27"/>
  <sheetViews>
    <sheetView view="pageBreakPreview" topLeftCell="A2" zoomScale="60" zoomScaleNormal="100" workbookViewId="0">
      <selection activeCell="C7" sqref="C7"/>
    </sheetView>
  </sheetViews>
  <sheetFormatPr defaultRowHeight="18"/>
  <cols>
    <col min="1" max="1" width="5.42578125" style="8" bestFit="1" customWidth="1"/>
    <col min="2" max="2" width="26.7109375" style="8" bestFit="1" customWidth="1"/>
    <col min="3" max="3" width="16.85546875" style="8" bestFit="1" customWidth="1"/>
    <col min="4" max="4" width="15.42578125" style="8" bestFit="1" customWidth="1"/>
    <col min="5" max="5" width="14.5703125" style="8" customWidth="1"/>
    <col min="6" max="6" width="9.28515625" style="8" bestFit="1" customWidth="1"/>
    <col min="7" max="16384" width="9.140625" style="8"/>
  </cols>
  <sheetData>
    <row r="1" spans="1:4">
      <c r="C1" s="9" t="s">
        <v>28</v>
      </c>
    </row>
    <row r="2" spans="1:4">
      <c r="C2" s="10"/>
    </row>
    <row r="3" spans="1:4" ht="36">
      <c r="A3" s="18" t="s">
        <v>13</v>
      </c>
      <c r="B3" s="18" t="s">
        <v>0</v>
      </c>
      <c r="C3" s="12" t="s">
        <v>20</v>
      </c>
      <c r="D3" s="12" t="s">
        <v>16</v>
      </c>
    </row>
    <row r="4" spans="1:4" ht="18.75">
      <c r="A4" s="39">
        <v>23</v>
      </c>
      <c r="B4" s="41" t="s">
        <v>22</v>
      </c>
      <c r="C4" s="49">
        <v>3.42</v>
      </c>
      <c r="D4" s="15">
        <f t="shared" ref="D4:D23" si="0">250*MIN($C$4:$C$27)/C4</f>
        <v>250</v>
      </c>
    </row>
    <row r="5" spans="1:4" ht="18.75">
      <c r="A5" s="39">
        <v>22</v>
      </c>
      <c r="B5" s="41" t="s">
        <v>34</v>
      </c>
      <c r="C5" s="49">
        <v>3.8</v>
      </c>
      <c r="D5" s="15">
        <f t="shared" si="0"/>
        <v>225</v>
      </c>
    </row>
    <row r="6" spans="1:4" ht="18.75">
      <c r="A6" s="39">
        <v>20</v>
      </c>
      <c r="B6" s="42" t="s">
        <v>43</v>
      </c>
      <c r="C6" s="49">
        <v>3.81</v>
      </c>
      <c r="D6" s="15">
        <f t="shared" si="0"/>
        <v>224.40944881889763</v>
      </c>
    </row>
    <row r="7" spans="1:4" ht="18.75">
      <c r="A7" s="39">
        <v>4</v>
      </c>
      <c r="B7" s="41" t="s">
        <v>31</v>
      </c>
      <c r="C7" s="49">
        <v>3.82</v>
      </c>
      <c r="D7" s="15">
        <f t="shared" si="0"/>
        <v>223.82198952879583</v>
      </c>
    </row>
    <row r="8" spans="1:4" ht="18.75">
      <c r="A8" s="39">
        <v>19</v>
      </c>
      <c r="B8" s="41" t="s">
        <v>40</v>
      </c>
      <c r="C8" s="49">
        <v>4.08</v>
      </c>
      <c r="D8" s="15">
        <f t="shared" si="0"/>
        <v>209.55882352941177</v>
      </c>
    </row>
    <row r="9" spans="1:4" ht="18.75">
      <c r="A9" s="39">
        <v>18</v>
      </c>
      <c r="B9" s="41" t="s">
        <v>35</v>
      </c>
      <c r="C9" s="49">
        <v>4.18</v>
      </c>
      <c r="D9" s="15">
        <f t="shared" si="0"/>
        <v>204.54545454545456</v>
      </c>
    </row>
    <row r="10" spans="1:4" ht="18.75">
      <c r="A10" s="39">
        <v>13</v>
      </c>
      <c r="B10" s="41" t="s">
        <v>3</v>
      </c>
      <c r="C10" s="49">
        <v>4.22</v>
      </c>
      <c r="D10" s="15">
        <f t="shared" si="0"/>
        <v>202.60663507109007</v>
      </c>
    </row>
    <row r="11" spans="1:4" ht="18.75">
      <c r="A11" s="39">
        <v>7</v>
      </c>
      <c r="B11" s="41" t="s">
        <v>1</v>
      </c>
      <c r="C11" s="49">
        <v>4.38</v>
      </c>
      <c r="D11" s="15">
        <f t="shared" si="0"/>
        <v>195.20547945205479</v>
      </c>
    </row>
    <row r="12" spans="1:4" ht="18.75">
      <c r="A12" s="39">
        <v>10</v>
      </c>
      <c r="B12" s="41" t="s">
        <v>45</v>
      </c>
      <c r="C12" s="49">
        <v>4.8</v>
      </c>
      <c r="D12" s="15">
        <f t="shared" si="0"/>
        <v>178.125</v>
      </c>
    </row>
    <row r="13" spans="1:4" ht="18.75">
      <c r="A13" s="39">
        <v>16</v>
      </c>
      <c r="B13" s="41" t="s">
        <v>23</v>
      </c>
      <c r="C13" s="49">
        <v>4.96</v>
      </c>
      <c r="D13" s="15">
        <f t="shared" si="0"/>
        <v>172.37903225806451</v>
      </c>
    </row>
    <row r="14" spans="1:4" ht="18.75">
      <c r="A14" s="39">
        <v>30</v>
      </c>
      <c r="B14" s="41" t="s">
        <v>33</v>
      </c>
      <c r="C14" s="49">
        <v>5.24</v>
      </c>
      <c r="D14" s="15">
        <f t="shared" si="0"/>
        <v>163.1679389312977</v>
      </c>
    </row>
    <row r="15" spans="1:4" ht="18.75">
      <c r="A15" s="39">
        <v>11</v>
      </c>
      <c r="B15" s="42" t="s">
        <v>42</v>
      </c>
      <c r="C15" s="49">
        <v>5.26</v>
      </c>
      <c r="D15" s="15">
        <f t="shared" si="0"/>
        <v>162.54752851711027</v>
      </c>
    </row>
    <row r="16" spans="1:4" ht="18.75">
      <c r="A16" s="39">
        <v>5</v>
      </c>
      <c r="B16" s="41" t="s">
        <v>5</v>
      </c>
      <c r="C16" s="49">
        <v>5.57</v>
      </c>
      <c r="D16" s="15">
        <f t="shared" si="0"/>
        <v>153.50089766606823</v>
      </c>
    </row>
    <row r="17" spans="1:4" ht="18.75">
      <c r="A17" s="39">
        <v>45</v>
      </c>
      <c r="B17" s="41" t="s">
        <v>6</v>
      </c>
      <c r="C17" s="49">
        <v>6.59</v>
      </c>
      <c r="D17" s="15">
        <f t="shared" si="0"/>
        <v>129.74203338391501</v>
      </c>
    </row>
    <row r="18" spans="1:4" ht="18.75">
      <c r="A18" s="39">
        <v>21</v>
      </c>
      <c r="B18" s="41" t="s">
        <v>2</v>
      </c>
      <c r="C18" s="49">
        <v>8.4600000000000009</v>
      </c>
      <c r="D18" s="15">
        <f t="shared" si="0"/>
        <v>101.06382978723403</v>
      </c>
    </row>
    <row r="19" spans="1:4" ht="18.75">
      <c r="A19" s="39">
        <v>29</v>
      </c>
      <c r="B19" s="41" t="s">
        <v>30</v>
      </c>
      <c r="C19" s="49">
        <v>9.4700000000000006</v>
      </c>
      <c r="D19" s="15">
        <f t="shared" si="0"/>
        <v>90.285110876451952</v>
      </c>
    </row>
    <row r="20" spans="1:4" ht="18.75">
      <c r="A20" s="39">
        <v>49</v>
      </c>
      <c r="B20" s="41" t="s">
        <v>7</v>
      </c>
      <c r="C20" s="49">
        <v>10.49</v>
      </c>
      <c r="D20" s="15">
        <f t="shared" si="0"/>
        <v>81.506196377502377</v>
      </c>
    </row>
    <row r="21" spans="1:4" ht="18.75">
      <c r="A21" s="39">
        <v>33</v>
      </c>
      <c r="B21" s="41" t="s">
        <v>8</v>
      </c>
      <c r="C21" s="49">
        <v>12.11</v>
      </c>
      <c r="D21" s="15">
        <f t="shared" si="0"/>
        <v>70.602807597027251</v>
      </c>
    </row>
    <row r="22" spans="1:4" ht="18.75">
      <c r="A22" s="39">
        <v>3</v>
      </c>
      <c r="B22" s="41" t="s">
        <v>4</v>
      </c>
      <c r="C22" s="49">
        <v>15.33</v>
      </c>
      <c r="D22" s="15">
        <f t="shared" si="0"/>
        <v>55.772994129158512</v>
      </c>
    </row>
    <row r="23" spans="1:4" ht="18.75">
      <c r="A23" s="39">
        <v>28</v>
      </c>
      <c r="B23" s="41" t="s">
        <v>38</v>
      </c>
      <c r="C23" s="49">
        <v>48.64</v>
      </c>
      <c r="D23" s="15">
        <f t="shared" si="0"/>
        <v>17.578125</v>
      </c>
    </row>
    <row r="24" spans="1:4" ht="18.75">
      <c r="A24" s="39">
        <v>1</v>
      </c>
      <c r="B24" s="41" t="s">
        <v>37</v>
      </c>
      <c r="C24" s="49" t="s">
        <v>49</v>
      </c>
      <c r="D24" s="15">
        <v>0</v>
      </c>
    </row>
    <row r="25" spans="1:4" ht="18.75">
      <c r="A25" s="39">
        <v>25</v>
      </c>
      <c r="B25" s="41" t="s">
        <v>36</v>
      </c>
      <c r="C25" s="49" t="s">
        <v>49</v>
      </c>
      <c r="D25" s="15">
        <v>0</v>
      </c>
    </row>
    <row r="26" spans="1:4" ht="18.75">
      <c r="A26" s="39">
        <v>17</v>
      </c>
      <c r="B26" s="41" t="s">
        <v>32</v>
      </c>
      <c r="C26" s="49" t="s">
        <v>49</v>
      </c>
      <c r="D26" s="15">
        <v>0</v>
      </c>
    </row>
    <row r="27" spans="1:4" ht="18.75">
      <c r="A27" s="39">
        <v>15</v>
      </c>
      <c r="B27" s="41" t="s">
        <v>39</v>
      </c>
      <c r="C27" s="49" t="s">
        <v>49</v>
      </c>
      <c r="D27" s="15">
        <v>0</v>
      </c>
    </row>
  </sheetData>
  <sortState ref="A4:D27">
    <sortCondition descending="1" ref="D4:D27"/>
  </sortState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7"/>
  <sheetViews>
    <sheetView view="pageBreakPreview" topLeftCell="A13" zoomScale="85" zoomScaleNormal="100" zoomScaleSheetLayoutView="85" workbookViewId="0">
      <selection sqref="A1:C27"/>
    </sheetView>
  </sheetViews>
  <sheetFormatPr defaultRowHeight="18"/>
  <cols>
    <col min="1" max="1" width="5" style="8" bestFit="1" customWidth="1"/>
    <col min="2" max="2" width="26.7109375" style="8" bestFit="1" customWidth="1"/>
    <col min="3" max="3" width="15.42578125" style="8" bestFit="1" customWidth="1"/>
    <col min="4" max="4" width="7" style="8" bestFit="1" customWidth="1"/>
    <col min="5" max="16384" width="9.140625" style="8"/>
  </cols>
  <sheetData>
    <row r="1" spans="1:3" ht="19.5">
      <c r="A1" s="35"/>
      <c r="B1" s="37" t="s">
        <v>46</v>
      </c>
      <c r="C1" s="35"/>
    </row>
    <row r="2" spans="1:3">
      <c r="A2" s="35"/>
      <c r="B2" s="35"/>
      <c r="C2" s="35"/>
    </row>
    <row r="3" spans="1:3">
      <c r="A3" s="11" t="s">
        <v>13</v>
      </c>
      <c r="B3" s="17" t="s">
        <v>25</v>
      </c>
      <c r="C3" s="16" t="s">
        <v>26</v>
      </c>
    </row>
    <row r="4" spans="1:3" ht="18.75">
      <c r="A4" s="36">
        <v>4</v>
      </c>
      <c r="B4" s="13" t="str">
        <f>VLOOKUP(A4,Kopsavilkums!$A$4:$B$28,2,FALSE)</f>
        <v>Paulius Burcikas</v>
      </c>
      <c r="C4" s="15">
        <v>250</v>
      </c>
    </row>
    <row r="5" spans="1:3" ht="18.75">
      <c r="A5" s="36">
        <v>11</v>
      </c>
      <c r="B5" s="13" t="str">
        <f>VLOOKUP(A5,Kopsavilkums!$A$4:$B$28,2,FALSE)</f>
        <v>Dmitrij Aneicik</v>
      </c>
      <c r="C5" s="15">
        <v>250</v>
      </c>
    </row>
    <row r="6" spans="1:3" ht="18.75">
      <c r="A6" s="36">
        <v>16</v>
      </c>
      <c r="B6" s="13" t="str">
        <f>VLOOKUP(A6,Kopsavilkums!$A$4:$B$28,2,FALSE)</f>
        <v>Andrus Rebane</v>
      </c>
      <c r="C6" s="15">
        <v>250</v>
      </c>
    </row>
    <row r="7" spans="1:3" ht="18.75">
      <c r="A7" s="36">
        <v>29</v>
      </c>
      <c r="B7" s="13" t="str">
        <f>VLOOKUP(A7,Kopsavilkums!$A$4:$B$28,2,FALSE)</f>
        <v>Roberts Onkelis</v>
      </c>
      <c r="C7" s="15">
        <v>250</v>
      </c>
    </row>
    <row r="8" spans="1:3" ht="18.75">
      <c r="A8" s="36">
        <v>18</v>
      </c>
      <c r="B8" s="13" t="str">
        <f>VLOOKUP(A8,Kopsavilkums!$A$4:$B$28,2,FALSE)</f>
        <v>Sven Solovjov</v>
      </c>
      <c r="C8" s="15">
        <v>175</v>
      </c>
    </row>
    <row r="9" spans="1:3" ht="18.75">
      <c r="A9" s="36">
        <v>20</v>
      </c>
      <c r="B9" s="13" t="str">
        <f>VLOOKUP(A9,Kopsavilkums!$A$4:$B$28,2,FALSE)</f>
        <v>Henri Valdmann</v>
      </c>
      <c r="C9" s="15">
        <v>175</v>
      </c>
    </row>
    <row r="10" spans="1:3" ht="18.75">
      <c r="A10" s="36">
        <v>23</v>
      </c>
      <c r="B10" s="13" t="str">
        <f>VLOOKUP(A10,Kopsavilkums!$A$4:$B$28,2,FALSE)</f>
        <v>Raido Paimre</v>
      </c>
      <c r="C10" s="15">
        <v>175</v>
      </c>
    </row>
    <row r="11" spans="1:3" ht="18.75">
      <c r="A11" s="36">
        <v>33</v>
      </c>
      <c r="B11" s="13" t="str">
        <f>VLOOKUP(A11,Kopsavilkums!$A$4:$B$28,2,FALSE)</f>
        <v>Artis Treikmanis</v>
      </c>
      <c r="C11" s="15">
        <v>175</v>
      </c>
    </row>
    <row r="12" spans="1:3" ht="18.75">
      <c r="A12" s="36">
        <v>45</v>
      </c>
      <c r="B12" s="13" t="str">
        <f>VLOOKUP(A12,Kopsavilkums!$A$4:$B$28,2,FALSE)</f>
        <v>Saulius Kavaliukas</v>
      </c>
      <c r="C12" s="15">
        <v>100</v>
      </c>
    </row>
    <row r="13" spans="1:3" ht="18.75">
      <c r="A13" s="36">
        <v>13</v>
      </c>
      <c r="B13" s="13" t="str">
        <f>VLOOKUP(A13,Kopsavilkums!$A$4:$B$28,2,FALSE)</f>
        <v>Māris Vancāns</v>
      </c>
      <c r="C13" s="15">
        <v>50</v>
      </c>
    </row>
    <row r="14" spans="1:3" ht="18.75">
      <c r="A14" s="36">
        <v>1</v>
      </c>
      <c r="B14" s="13" t="str">
        <f>VLOOKUP(A14,Kopsavilkums!$A$4:$B$28,2,FALSE)</f>
        <v>Askolds Zelmenis</v>
      </c>
      <c r="C14" s="15">
        <v>0</v>
      </c>
    </row>
    <row r="15" spans="1:3" ht="18.75">
      <c r="A15" s="36">
        <v>3</v>
      </c>
      <c r="B15" s="13" t="str">
        <f>VLOOKUP(A15,Kopsavilkums!$A$4:$B$28,2,FALSE)</f>
        <v>Normunds Grūbe</v>
      </c>
      <c r="C15" s="15">
        <v>0</v>
      </c>
    </row>
    <row r="16" spans="1:3" ht="18.75">
      <c r="A16" s="36">
        <v>5</v>
      </c>
      <c r="B16" s="13" t="str">
        <f>VLOOKUP(A16,Kopsavilkums!$A$4:$B$28,2,FALSE)</f>
        <v>Raimondas Pundinas</v>
      </c>
      <c r="C16" s="15">
        <v>0</v>
      </c>
    </row>
    <row r="17" spans="1:3" ht="18.75">
      <c r="A17" s="36">
        <v>7</v>
      </c>
      <c r="B17" s="13" t="str">
        <f>VLOOKUP(A17,Kopsavilkums!$A$4:$B$28,2,FALSE)</f>
        <v>Krišjānis Sietiņš</v>
      </c>
      <c r="C17" s="15">
        <v>0</v>
      </c>
    </row>
    <row r="18" spans="1:3" ht="18.75">
      <c r="A18" s="36">
        <v>10</v>
      </c>
      <c r="B18" s="13" t="str">
        <f>VLOOKUP(A18,Kopsavilkums!$A$4:$B$28,2,FALSE)</f>
        <v>Kęstas Moncys</v>
      </c>
      <c r="C18" s="15">
        <v>0</v>
      </c>
    </row>
    <row r="19" spans="1:3" ht="18.75">
      <c r="A19" s="36">
        <v>15</v>
      </c>
      <c r="B19" s="13" t="str">
        <f>VLOOKUP(A19,Kopsavilkums!$A$4:$B$28,2,FALSE)</f>
        <v>Aleksejs Kuzmins</v>
      </c>
      <c r="C19" s="15">
        <v>0</v>
      </c>
    </row>
    <row r="20" spans="1:3" ht="18.75">
      <c r="A20" s="36">
        <v>17</v>
      </c>
      <c r="B20" s="13" t="str">
        <f>VLOOKUP(A20,Kopsavilkums!$A$4:$B$28,2,FALSE)</f>
        <v>Ülo Miil</v>
      </c>
      <c r="C20" s="15">
        <v>0</v>
      </c>
    </row>
    <row r="21" spans="1:3" ht="18.75">
      <c r="A21" s="36">
        <v>19</v>
      </c>
      <c r="B21" s="13" t="str">
        <f>VLOOKUP(A21,Kopsavilkums!$A$4:$B$28,2,FALSE)</f>
        <v>Jaanus Luberg</v>
      </c>
      <c r="C21" s="15">
        <v>0</v>
      </c>
    </row>
    <row r="22" spans="1:3" ht="18.75">
      <c r="A22" s="36">
        <v>21</v>
      </c>
      <c r="B22" s="13" t="str">
        <f>VLOOKUP(A22,Kopsavilkums!$A$4:$B$28,2,FALSE)</f>
        <v>Aigars Briune</v>
      </c>
      <c r="C22" s="15">
        <v>0</v>
      </c>
    </row>
    <row r="23" spans="1:3" ht="18.75">
      <c r="A23" s="36">
        <v>22</v>
      </c>
      <c r="B23" s="13" t="str">
        <f>VLOOKUP(A23,Kopsavilkums!$A$4:$B$28,2,FALSE)</f>
        <v>Taniel Vares</v>
      </c>
      <c r="C23" s="15">
        <v>0</v>
      </c>
    </row>
    <row r="24" spans="1:3" ht="18.75">
      <c r="A24" s="36">
        <v>25</v>
      </c>
      <c r="B24" s="13" t="str">
        <f>VLOOKUP(A24,Kopsavilkums!$A$4:$B$28,2,FALSE)</f>
        <v>Igors Beļajevs</v>
      </c>
      <c r="C24" s="15">
        <v>0</v>
      </c>
    </row>
    <row r="25" spans="1:3" ht="18.75">
      <c r="A25" s="36">
        <v>28</v>
      </c>
      <c r="B25" s="13" t="str">
        <f>VLOOKUP(A25,Kopsavilkums!$A$4:$B$28,2,FALSE)</f>
        <v>Valdis Brokāns</v>
      </c>
      <c r="C25" s="15">
        <v>0</v>
      </c>
    </row>
    <row r="26" spans="1:3" ht="18.75">
      <c r="A26" s="36">
        <v>30</v>
      </c>
      <c r="B26" s="13" t="str">
        <f>VLOOKUP(A26,Kopsavilkums!$A$4:$B$28,2,FALSE)</f>
        <v>Atis Garklāvs</v>
      </c>
      <c r="C26" s="15">
        <v>0</v>
      </c>
    </row>
    <row r="27" spans="1:3" ht="18.75">
      <c r="A27" s="36">
        <v>49</v>
      </c>
      <c r="B27" s="13" t="str">
        <f>VLOOKUP(A27,Kopsavilkums!$A$4:$B$28,2,FALSE)</f>
        <v>Normans Graustiņš</v>
      </c>
      <c r="C27" s="15">
        <v>0</v>
      </c>
    </row>
  </sheetData>
  <sortState ref="A4:C27">
    <sortCondition descending="1" ref="C4"/>
  </sortState>
  <pageMargins left="0.7" right="0.7" top="0.75" bottom="0.75" header="0.3" footer="0.3"/>
  <pageSetup paperSize="9" scale="89" orientation="portrait" r:id="rId1"/>
  <colBreaks count="1" manualBreakCount="1">
    <brk id="3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>
  <dimension ref="A1:F27"/>
  <sheetViews>
    <sheetView view="pageBreakPreview" zoomScale="60" zoomScaleNormal="100" workbookViewId="0">
      <selection activeCell="B6" sqref="B6"/>
    </sheetView>
  </sheetViews>
  <sheetFormatPr defaultRowHeight="18"/>
  <cols>
    <col min="1" max="1" width="5.42578125" style="8" bestFit="1" customWidth="1"/>
    <col min="2" max="2" width="26.7109375" style="8" bestFit="1" customWidth="1"/>
    <col min="3" max="3" width="19.28515625" style="8" customWidth="1"/>
    <col min="4" max="4" width="15.42578125" style="8" bestFit="1" customWidth="1"/>
    <col min="5" max="5" width="14.5703125" style="8" customWidth="1"/>
    <col min="6" max="6" width="5.85546875" style="8" bestFit="1" customWidth="1"/>
    <col min="7" max="16384" width="9.140625" style="8"/>
  </cols>
  <sheetData>
    <row r="1" spans="1:6">
      <c r="C1" s="19" t="s">
        <v>29</v>
      </c>
      <c r="E1" s="33"/>
    </row>
    <row r="2" spans="1:6">
      <c r="C2" s="10"/>
      <c r="E2" s="34"/>
    </row>
    <row r="3" spans="1:6" ht="36">
      <c r="A3" s="12" t="s">
        <v>13</v>
      </c>
      <c r="B3" s="12" t="s">
        <v>0</v>
      </c>
      <c r="C3" s="12" t="s">
        <v>21</v>
      </c>
      <c r="D3" s="23" t="s">
        <v>16</v>
      </c>
      <c r="E3" s="13"/>
    </row>
    <row r="4" spans="1:6">
      <c r="A4" s="29">
        <v>16</v>
      </c>
      <c r="B4" s="13" t="str">
        <f>VLOOKUP(A4,Kopsavilkums!$A$4:$B$20,2,FALSE)</f>
        <v>Andrus Rebane</v>
      </c>
      <c r="C4" s="14">
        <v>5</v>
      </c>
      <c r="D4" s="32">
        <f t="shared" ref="D4:D27" si="0">C4*$F$4</f>
        <v>250</v>
      </c>
      <c r="E4" s="13"/>
      <c r="F4" s="8">
        <v>50</v>
      </c>
    </row>
    <row r="5" spans="1:6">
      <c r="A5" s="29">
        <v>18</v>
      </c>
      <c r="B5" s="13" t="str">
        <f>VLOOKUP(A5,Kopsavilkums!$A$4:$B$20,2,FALSE)</f>
        <v>Sven Solovjov</v>
      </c>
      <c r="C5" s="14">
        <v>5</v>
      </c>
      <c r="D5" s="32">
        <f t="shared" si="0"/>
        <v>250</v>
      </c>
      <c r="E5" s="13"/>
    </row>
    <row r="6" spans="1:6">
      <c r="A6" s="29">
        <v>23</v>
      </c>
      <c r="B6" s="13" t="str">
        <f>VLOOKUP(A6,Kopsavilkums!$A$4:$B$28,2,FALSE)</f>
        <v>Raido Paimre</v>
      </c>
      <c r="C6" s="14">
        <v>2</v>
      </c>
      <c r="D6" s="32">
        <f t="shared" si="0"/>
        <v>100</v>
      </c>
      <c r="E6" s="13"/>
    </row>
    <row r="7" spans="1:6">
      <c r="A7" s="29">
        <v>11</v>
      </c>
      <c r="B7" s="13" t="str">
        <f>VLOOKUP(A7,Kopsavilkums!$A$4:$B$20,2,FALSE)</f>
        <v>Dmitrij Aneicik</v>
      </c>
      <c r="C7" s="14">
        <v>1</v>
      </c>
      <c r="D7" s="32">
        <f t="shared" si="0"/>
        <v>50</v>
      </c>
      <c r="E7" s="13"/>
    </row>
    <row r="8" spans="1:6">
      <c r="A8" s="29">
        <v>1</v>
      </c>
      <c r="B8" s="13" t="e">
        <f>VLOOKUP(A8,Kopsavilkums!$A$4:$B$20,2,FALSE)</f>
        <v>#N/A</v>
      </c>
      <c r="C8" s="14">
        <v>0</v>
      </c>
      <c r="D8" s="32">
        <f t="shared" si="0"/>
        <v>0</v>
      </c>
      <c r="E8" s="13" t="s">
        <v>44</v>
      </c>
    </row>
    <row r="9" spans="1:6">
      <c r="A9" s="29">
        <v>3</v>
      </c>
      <c r="B9" s="13" t="e">
        <f>VLOOKUP(A9,Kopsavilkums!$A$4:$B$20,2,FALSE)</f>
        <v>#N/A</v>
      </c>
      <c r="C9" s="14">
        <v>0</v>
      </c>
      <c r="D9" s="32">
        <f t="shared" si="0"/>
        <v>0</v>
      </c>
      <c r="E9" s="13"/>
    </row>
    <row r="10" spans="1:6">
      <c r="A10" s="29">
        <v>4</v>
      </c>
      <c r="B10" s="13" t="str">
        <f>VLOOKUP(A10,Kopsavilkums!$A$4:$B$20,2,FALSE)</f>
        <v>Paulius Burcikas</v>
      </c>
      <c r="C10" s="14">
        <v>0</v>
      </c>
      <c r="D10" s="32">
        <f t="shared" si="0"/>
        <v>0</v>
      </c>
      <c r="E10" s="13"/>
    </row>
    <row r="11" spans="1:6">
      <c r="A11" s="29">
        <v>5</v>
      </c>
      <c r="B11" s="13" t="str">
        <f>VLOOKUP(A11,Kopsavilkums!$A$4:$B$20,2,FALSE)</f>
        <v>Raimondas Pundinas</v>
      </c>
      <c r="C11" s="14">
        <v>0</v>
      </c>
      <c r="D11" s="32">
        <f t="shared" si="0"/>
        <v>0</v>
      </c>
      <c r="E11" s="13"/>
    </row>
    <row r="12" spans="1:6">
      <c r="A12" s="29">
        <v>7</v>
      </c>
      <c r="B12" s="13" t="str">
        <f>VLOOKUP(A12,Kopsavilkums!$A$4:$B$20,2,FALSE)</f>
        <v>Krišjānis Sietiņš</v>
      </c>
      <c r="C12" s="14">
        <v>0</v>
      </c>
      <c r="D12" s="32">
        <f t="shared" si="0"/>
        <v>0</v>
      </c>
      <c r="E12" s="13"/>
    </row>
    <row r="13" spans="1:6">
      <c r="A13" s="29">
        <v>10</v>
      </c>
      <c r="B13" s="13" t="str">
        <f>VLOOKUP(A13,Kopsavilkums!$A$4:$B$20,2,FALSE)</f>
        <v>Kęstas Moncys</v>
      </c>
      <c r="C13" s="14">
        <v>0</v>
      </c>
      <c r="D13" s="32">
        <f t="shared" si="0"/>
        <v>0</v>
      </c>
      <c r="E13" s="13"/>
    </row>
    <row r="14" spans="1:6">
      <c r="A14" s="29">
        <v>13</v>
      </c>
      <c r="B14" s="13" t="e">
        <f>VLOOKUP(A14,Kopsavilkums!$A$4:$B$20,2,FALSE)</f>
        <v>#N/A</v>
      </c>
      <c r="C14" s="14">
        <v>0</v>
      </c>
      <c r="D14" s="32">
        <f t="shared" si="0"/>
        <v>0</v>
      </c>
      <c r="E14" s="13"/>
    </row>
    <row r="15" spans="1:6">
      <c r="A15" s="29">
        <v>15</v>
      </c>
      <c r="B15" s="13" t="e">
        <f>VLOOKUP(A15,Kopsavilkums!$A$4:$B$20,2,FALSE)</f>
        <v>#N/A</v>
      </c>
      <c r="C15" s="14">
        <v>0</v>
      </c>
      <c r="D15" s="32">
        <f t="shared" si="0"/>
        <v>0</v>
      </c>
      <c r="E15" s="13" t="s">
        <v>44</v>
      </c>
    </row>
    <row r="16" spans="1:6">
      <c r="A16" s="29">
        <v>17</v>
      </c>
      <c r="B16" s="13" t="str">
        <f>VLOOKUP(A16,Kopsavilkums!$A$4:$B$20,2,FALSE)</f>
        <v>Ülo Miil</v>
      </c>
      <c r="C16" s="14">
        <v>0</v>
      </c>
      <c r="D16" s="32">
        <f t="shared" si="0"/>
        <v>0</v>
      </c>
      <c r="E16" s="13"/>
    </row>
    <row r="17" spans="1:5">
      <c r="A17" s="29">
        <v>19</v>
      </c>
      <c r="B17" s="13" t="str">
        <f>VLOOKUP(A17,Kopsavilkums!$A$4:$B$20,2,FALSE)</f>
        <v>Jaanus Luberg</v>
      </c>
      <c r="C17" s="14">
        <v>0</v>
      </c>
      <c r="D17" s="32">
        <f t="shared" si="0"/>
        <v>0</v>
      </c>
      <c r="E17" s="13"/>
    </row>
    <row r="18" spans="1:5">
      <c r="A18" s="29">
        <v>20</v>
      </c>
      <c r="B18" s="13" t="str">
        <f>VLOOKUP(A18,Kopsavilkums!$A$4:$B$20,2,FALSE)</f>
        <v>Henri Valdmann</v>
      </c>
      <c r="C18" s="14">
        <v>0</v>
      </c>
      <c r="D18" s="32">
        <f t="shared" si="0"/>
        <v>0</v>
      </c>
      <c r="E18" s="13"/>
    </row>
    <row r="19" spans="1:5">
      <c r="A19" s="29">
        <v>21</v>
      </c>
      <c r="B19" s="13" t="str">
        <f>VLOOKUP(A19,Kopsavilkums!$A$4:$B$20,2,FALSE)</f>
        <v>Aigars Briune</v>
      </c>
      <c r="C19" s="14">
        <v>0</v>
      </c>
      <c r="D19" s="32">
        <f t="shared" si="0"/>
        <v>0</v>
      </c>
      <c r="E19" s="13"/>
    </row>
    <row r="20" spans="1:5">
      <c r="A20" s="29">
        <v>22</v>
      </c>
      <c r="B20" s="13" t="str">
        <f>VLOOKUP(A20,Kopsavilkums!$A$4:$B$20,2,FALSE)</f>
        <v>Taniel Vares</v>
      </c>
      <c r="C20" s="14">
        <v>0</v>
      </c>
      <c r="D20" s="32">
        <f t="shared" si="0"/>
        <v>0</v>
      </c>
      <c r="E20" s="13"/>
    </row>
    <row r="21" spans="1:5">
      <c r="A21" s="29">
        <v>25</v>
      </c>
      <c r="B21" s="13" t="str">
        <f>VLOOKUP(A21,Kopsavilkums!$A$4:$B$28,2,FALSE)</f>
        <v>Igors Beļajevs</v>
      </c>
      <c r="C21" s="14">
        <v>0</v>
      </c>
      <c r="D21" s="32">
        <f t="shared" si="0"/>
        <v>0</v>
      </c>
      <c r="E21" s="13" t="s">
        <v>44</v>
      </c>
    </row>
    <row r="22" spans="1:5">
      <c r="A22" s="29">
        <v>28</v>
      </c>
      <c r="B22" s="13" t="str">
        <f>VLOOKUP(A22,Kopsavilkums!$A$4:$B$28,2,FALSE)</f>
        <v>Valdis Brokāns</v>
      </c>
      <c r="C22" s="14">
        <v>0</v>
      </c>
      <c r="D22" s="32">
        <f t="shared" si="0"/>
        <v>0</v>
      </c>
      <c r="E22" s="13"/>
    </row>
    <row r="23" spans="1:5">
      <c r="A23" s="29">
        <v>29</v>
      </c>
      <c r="B23" s="13" t="str">
        <f>VLOOKUP(A23,Kopsavilkums!$A$4:$B$28,2,FALSE)</f>
        <v>Roberts Onkelis</v>
      </c>
      <c r="C23" s="14">
        <v>0</v>
      </c>
      <c r="D23" s="32">
        <f t="shared" si="0"/>
        <v>0</v>
      </c>
      <c r="E23" s="13"/>
    </row>
    <row r="24" spans="1:5">
      <c r="A24" s="29">
        <v>30</v>
      </c>
      <c r="B24" s="13" t="str">
        <f>VLOOKUP(A24,Kopsavilkums!$A$4:$B$28,2,FALSE)</f>
        <v>Atis Garklāvs</v>
      </c>
      <c r="C24" s="14">
        <v>0</v>
      </c>
      <c r="D24" s="32">
        <f t="shared" si="0"/>
        <v>0</v>
      </c>
      <c r="E24" s="13"/>
    </row>
    <row r="25" spans="1:5">
      <c r="A25" s="29">
        <v>33</v>
      </c>
      <c r="B25" s="13" t="str">
        <f>VLOOKUP(A25,Kopsavilkums!$A$4:$B$28,2,FALSE)</f>
        <v>Artis Treikmanis</v>
      </c>
      <c r="C25" s="14">
        <v>0</v>
      </c>
      <c r="D25" s="32">
        <f t="shared" si="0"/>
        <v>0</v>
      </c>
      <c r="E25" s="13"/>
    </row>
    <row r="26" spans="1:5">
      <c r="A26" s="29">
        <v>45</v>
      </c>
      <c r="B26" s="13" t="str">
        <f>VLOOKUP(A26,Kopsavilkums!$A$4:$B$28,2,FALSE)</f>
        <v>Saulius Kavaliukas</v>
      </c>
      <c r="C26" s="14">
        <v>0</v>
      </c>
      <c r="D26" s="32">
        <f t="shared" si="0"/>
        <v>0</v>
      </c>
      <c r="E26" s="13"/>
    </row>
    <row r="27" spans="1:5">
      <c r="A27" s="29">
        <v>49</v>
      </c>
      <c r="B27" s="13" t="str">
        <f>VLOOKUP(A27,Kopsavilkums!$A$4:$B$28,2,FALSE)</f>
        <v>Normans Graustiņš</v>
      </c>
      <c r="C27" s="14">
        <v>0</v>
      </c>
      <c r="D27" s="32">
        <f t="shared" si="0"/>
        <v>0</v>
      </c>
      <c r="E27" s="13"/>
    </row>
  </sheetData>
  <sortState ref="A3:F27">
    <sortCondition descending="1" ref="D25"/>
  </sortState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Orientēšanās</vt:lpstr>
      <vt:lpstr>Ekonomija</vt:lpstr>
      <vt:lpstr>Viens miets</vt:lpstr>
      <vt:lpstr>LV_results</vt:lpstr>
      <vt:lpstr>Kopsavilkums</vt:lpstr>
      <vt:lpstr>Japan slalom</vt:lpstr>
      <vt:lpstr>Eight</vt:lpstr>
      <vt:lpstr>Tīrs starts</vt:lpstr>
      <vt:lpstr>Ātrs starts</vt:lpstr>
      <vt:lpstr>Nosēšanās precizitāte</vt:lpstr>
      <vt:lpstr>Boulinga nosēšanās</vt:lpstr>
      <vt:lpstr>Sheet14</vt:lpstr>
      <vt:lpstr>'Ātrs starts'!Print_Area</vt:lpstr>
      <vt:lpstr>'Boulinga nosēšanās'!Print_Area</vt:lpstr>
      <vt:lpstr>Eight!Print_Area</vt:lpstr>
      <vt:lpstr>'Nosēšanās precizitāte'!Print_Area</vt:lpstr>
      <vt:lpstr>'Tīrs starts'!Print_Area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 Onkelis</dc:creator>
  <cp:lastModifiedBy>Your User Name</cp:lastModifiedBy>
  <cp:lastPrinted>2011-09-11T16:00:16Z</cp:lastPrinted>
  <dcterms:created xsi:type="dcterms:W3CDTF">2010-09-22T12:07:03Z</dcterms:created>
  <dcterms:modified xsi:type="dcterms:W3CDTF">2011-09-11T16:26:09Z</dcterms:modified>
</cp:coreProperties>
</file>